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095" yWindow="-15" windowWidth="11355" windowHeight="8445"/>
  </bookViews>
  <sheets>
    <sheet name="JSL 2015" sheetId="1" r:id="rId1"/>
  </sheets>
  <calcPr calcId="125725"/>
</workbook>
</file>

<file path=xl/calcChain.xml><?xml version="1.0" encoding="utf-8"?>
<calcChain xmlns="http://schemas.openxmlformats.org/spreadsheetml/2006/main">
  <c r="Z47" i="1"/>
  <c r="Z37"/>
  <c r="Z41"/>
  <c r="Z31"/>
  <c r="Z29"/>
  <c r="Z28"/>
  <c r="Z34"/>
  <c r="Z27"/>
  <c r="Z23"/>
  <c r="Z33"/>
  <c r="Z25"/>
  <c r="Z20"/>
  <c r="Z26"/>
  <c r="Z19"/>
  <c r="Z14"/>
  <c r="Z16"/>
  <c r="Z15"/>
  <c r="Z12"/>
  <c r="Z10"/>
  <c r="Z7"/>
  <c r="Z6"/>
  <c r="Z4"/>
  <c r="Z3"/>
  <c r="Z46"/>
  <c r="Z45"/>
  <c r="Z44"/>
  <c r="Z42"/>
  <c r="Z43"/>
  <c r="Z36"/>
  <c r="Z38"/>
  <c r="Z39"/>
  <c r="Z35"/>
  <c r="Z32"/>
  <c r="Z30"/>
  <c r="Z21"/>
  <c r="Z18"/>
  <c r="Z13"/>
  <c r="Z11"/>
  <c r="Z17"/>
  <c r="Z8"/>
  <c r="Z5"/>
  <c r="G60"/>
  <c r="Y46"/>
  <c r="W46"/>
  <c r="S46"/>
  <c r="O46"/>
  <c r="K46"/>
  <c r="G46"/>
  <c r="G54"/>
  <c r="G4"/>
  <c r="G66"/>
  <c r="G59"/>
  <c r="W54"/>
  <c r="Y54"/>
  <c r="S54"/>
  <c r="O54"/>
  <c r="K54"/>
  <c r="Y66"/>
  <c r="W66"/>
  <c r="S66"/>
  <c r="O66"/>
  <c r="K66"/>
  <c r="W59"/>
  <c r="S59"/>
  <c r="Y59"/>
  <c r="O59"/>
  <c r="K59"/>
  <c r="K38"/>
  <c r="O51"/>
  <c r="Y20"/>
  <c r="Y53"/>
  <c r="Y30"/>
  <c r="W20"/>
  <c r="W53"/>
  <c r="W30"/>
  <c r="S20"/>
  <c r="S53"/>
  <c r="S30"/>
  <c r="O20"/>
  <c r="O53"/>
  <c r="O30"/>
  <c r="K20"/>
  <c r="K53"/>
  <c r="K30"/>
  <c r="G20"/>
  <c r="G53"/>
  <c r="G30"/>
  <c r="W63"/>
  <c r="W51"/>
  <c r="G22"/>
  <c r="Y64"/>
  <c r="Y13"/>
  <c r="Y24"/>
  <c r="Y50"/>
  <c r="Y63"/>
  <c r="Y51"/>
  <c r="Y62"/>
  <c r="Y22"/>
  <c r="Y14"/>
  <c r="Y25"/>
  <c r="Y52"/>
  <c r="Y44"/>
  <c r="Y7"/>
  <c r="Y12"/>
  <c r="Y40"/>
  <c r="Y61"/>
  <c r="Y68"/>
  <c r="Y39"/>
  <c r="Y6"/>
  <c r="Y38"/>
  <c r="Y32"/>
  <c r="Y17"/>
  <c r="Y43"/>
  <c r="Y47"/>
  <c r="Y57"/>
  <c r="Y36"/>
  <c r="Y26"/>
  <c r="Y9"/>
  <c r="Y60"/>
  <c r="Y67"/>
  <c r="Y37"/>
  <c r="Y56"/>
  <c r="Y41"/>
  <c r="Y35"/>
  <c r="Y31"/>
  <c r="Y29"/>
  <c r="Y18"/>
  <c r="Y42"/>
  <c r="Y49"/>
  <c r="Y58"/>
  <c r="Y10"/>
  <c r="Y34"/>
  <c r="Y27"/>
  <c r="Y15"/>
  <c r="Y33"/>
  <c r="Y11"/>
  <c r="Y45"/>
  <c r="Y65"/>
  <c r="Y48"/>
  <c r="Y16"/>
  <c r="Y21"/>
  <c r="Y28"/>
  <c r="Y4"/>
  <c r="Y55"/>
  <c r="Y23"/>
  <c r="Y19"/>
  <c r="Y5"/>
  <c r="Y69"/>
  <c r="Y8"/>
  <c r="Y3"/>
  <c r="O22"/>
  <c r="K22"/>
  <c r="G50"/>
  <c r="K50"/>
  <c r="O50"/>
  <c r="S50"/>
  <c r="W50"/>
  <c r="S22"/>
  <c r="W22"/>
  <c r="G52"/>
  <c r="K52"/>
  <c r="O52"/>
  <c r="S52"/>
  <c r="W52"/>
  <c r="G14"/>
  <c r="K14"/>
  <c r="O14"/>
  <c r="S14"/>
  <c r="W14"/>
  <c r="G63"/>
  <c r="K63"/>
  <c r="O63"/>
  <c r="S63"/>
  <c r="G64"/>
  <c r="K64"/>
  <c r="O64"/>
  <c r="S64"/>
  <c r="W64"/>
  <c r="G7"/>
  <c r="K7"/>
  <c r="O7"/>
  <c r="S7"/>
  <c r="W7"/>
  <c r="G13"/>
  <c r="K13"/>
  <c r="O13"/>
  <c r="S13"/>
  <c r="W13"/>
  <c r="G41"/>
  <c r="K41"/>
  <c r="O41"/>
  <c r="S41"/>
  <c r="W41"/>
  <c r="G24"/>
  <c r="K24"/>
  <c r="O24"/>
  <c r="S24"/>
  <c r="W24"/>
  <c r="G9"/>
  <c r="K9"/>
  <c r="O9"/>
  <c r="S9"/>
  <c r="W9"/>
  <c r="G43"/>
  <c r="K43"/>
  <c r="O43"/>
  <c r="S43"/>
  <c r="W43"/>
  <c r="G19"/>
  <c r="K19"/>
  <c r="O19"/>
  <c r="S19"/>
  <c r="W19"/>
  <c r="G39"/>
  <c r="K39"/>
  <c r="O39"/>
  <c r="S39"/>
  <c r="W39"/>
  <c r="G44"/>
  <c r="K44"/>
  <c r="O44"/>
  <c r="S44"/>
  <c r="W44"/>
  <c r="G25"/>
  <c r="K25"/>
  <c r="O25"/>
  <c r="S25"/>
  <c r="W25"/>
  <c r="G11"/>
  <c r="K11"/>
  <c r="O11"/>
  <c r="S11"/>
  <c r="W11"/>
  <c r="G42"/>
  <c r="K42"/>
  <c r="O42"/>
  <c r="S42"/>
  <c r="W42"/>
  <c r="G49"/>
  <c r="K49"/>
  <c r="O49"/>
  <c r="S49"/>
  <c r="W49"/>
  <c r="G51"/>
  <c r="K51"/>
  <c r="S51"/>
  <c r="G37"/>
  <c r="K37"/>
  <c r="O37"/>
  <c r="S37"/>
  <c r="W37"/>
  <c r="G47"/>
  <c r="K47"/>
  <c r="O47"/>
  <c r="S47"/>
  <c r="W47"/>
  <c r="G61"/>
  <c r="K61"/>
  <c r="O61"/>
  <c r="S61"/>
  <c r="W61"/>
  <c r="G57"/>
  <c r="K57"/>
  <c r="O57"/>
  <c r="S57"/>
  <c r="W57"/>
  <c r="K60"/>
  <c r="O60"/>
  <c r="S60"/>
  <c r="W60"/>
  <c r="G56"/>
  <c r="K56"/>
  <c r="O56"/>
  <c r="S56"/>
  <c r="W56"/>
  <c r="G34"/>
  <c r="K34"/>
  <c r="O34"/>
  <c r="S34"/>
  <c r="W34"/>
  <c r="G38"/>
  <c r="O38"/>
  <c r="S38"/>
  <c r="W38"/>
  <c r="G29"/>
  <c r="K29"/>
  <c r="O29"/>
  <c r="S29"/>
  <c r="W29"/>
  <c r="G35"/>
  <c r="K35"/>
  <c r="O35"/>
  <c r="S35"/>
  <c r="W35"/>
  <c r="G67"/>
  <c r="K67"/>
  <c r="O67"/>
  <c r="S67"/>
  <c r="W67"/>
  <c r="G18"/>
  <c r="K18"/>
  <c r="O18"/>
  <c r="S18"/>
  <c r="W18"/>
  <c r="G32"/>
  <c r="K32"/>
  <c r="O32"/>
  <c r="S32"/>
  <c r="W32"/>
  <c r="G40"/>
  <c r="K40"/>
  <c r="O40"/>
  <c r="S40"/>
  <c r="W40"/>
  <c r="G26"/>
  <c r="K26"/>
  <c r="O26"/>
  <c r="S26"/>
  <c r="W26"/>
  <c r="G68"/>
  <c r="K68"/>
  <c r="O68"/>
  <c r="S68"/>
  <c r="W68"/>
  <c r="G10"/>
  <c r="K10"/>
  <c r="O10"/>
  <c r="S10"/>
  <c r="W10"/>
  <c r="G16"/>
  <c r="K16"/>
  <c r="O16"/>
  <c r="S16"/>
  <c r="W16"/>
  <c r="G36"/>
  <c r="K36"/>
  <c r="O36"/>
  <c r="S36"/>
  <c r="W36"/>
  <c r="G27"/>
  <c r="K27"/>
  <c r="O27"/>
  <c r="S27"/>
  <c r="W27"/>
  <c r="G48"/>
  <c r="K48"/>
  <c r="O48"/>
  <c r="S48"/>
  <c r="W48"/>
  <c r="K4"/>
  <c r="O4"/>
  <c r="S4"/>
  <c r="W4"/>
  <c r="G31"/>
  <c r="K31"/>
  <c r="O31"/>
  <c r="S31"/>
  <c r="W31"/>
  <c r="G12"/>
  <c r="K12"/>
  <c r="O12"/>
  <c r="S12"/>
  <c r="W12"/>
  <c r="G28"/>
  <c r="K28"/>
  <c r="O28"/>
  <c r="S28"/>
  <c r="W28"/>
  <c r="G58"/>
  <c r="K58"/>
  <c r="O58"/>
  <c r="S58"/>
  <c r="W58"/>
  <c r="G55"/>
  <c r="K55"/>
  <c r="O55"/>
  <c r="S55"/>
  <c r="W55"/>
  <c r="G65"/>
  <c r="K65"/>
  <c r="O65"/>
  <c r="S65"/>
  <c r="W65"/>
  <c r="G23"/>
  <c r="K23"/>
  <c r="O23"/>
  <c r="S23"/>
  <c r="W23"/>
  <c r="G62"/>
  <c r="K62"/>
  <c r="O62"/>
  <c r="S62"/>
  <c r="W62"/>
  <c r="G45"/>
  <c r="K45"/>
  <c r="O45"/>
  <c r="S45"/>
  <c r="W45"/>
  <c r="G17"/>
  <c r="K17"/>
  <c r="O17"/>
  <c r="S17"/>
  <c r="W17"/>
  <c r="G15"/>
  <c r="K15"/>
  <c r="O15"/>
  <c r="S15"/>
  <c r="W15"/>
  <c r="G33"/>
  <c r="K33"/>
  <c r="O33"/>
  <c r="S33"/>
  <c r="W33"/>
  <c r="G8"/>
  <c r="K8"/>
  <c r="O8"/>
  <c r="S8"/>
  <c r="W8"/>
  <c r="G5"/>
  <c r="K5"/>
  <c r="O5"/>
  <c r="S5"/>
  <c r="W5"/>
  <c r="G21"/>
  <c r="K21"/>
  <c r="O21"/>
  <c r="S21"/>
  <c r="W21"/>
  <c r="G6"/>
  <c r="K6"/>
  <c r="O6"/>
  <c r="S6"/>
  <c r="W6"/>
  <c r="G69"/>
  <c r="K69"/>
  <c r="O69"/>
  <c r="S69"/>
  <c r="W69"/>
  <c r="G3"/>
  <c r="K3"/>
  <c r="O3"/>
  <c r="S3"/>
  <c r="W3"/>
</calcChain>
</file>

<file path=xl/sharedStrings.xml><?xml version="1.0" encoding="utf-8"?>
<sst xmlns="http://schemas.openxmlformats.org/spreadsheetml/2006/main" count="165" uniqueCount="89">
  <si>
    <t>Jizerská liga, sumář 2016</t>
  </si>
  <si>
    <t>I.</t>
  </si>
  <si>
    <t>kolo</t>
  </si>
  <si>
    <t>II.</t>
  </si>
  <si>
    <t>III.</t>
  </si>
  <si>
    <t>IV.</t>
  </si>
  <si>
    <t>V.</t>
  </si>
  <si>
    <t xml:space="preserve">Suma </t>
  </si>
  <si>
    <t>KVZ</t>
  </si>
  <si>
    <t>VPs2</t>
  </si>
  <si>
    <t>VPs6</t>
  </si>
  <si>
    <t>Suma</t>
  </si>
  <si>
    <t>celkem</t>
  </si>
  <si>
    <t>3 nej.kola</t>
  </si>
  <si>
    <t>TROST Karel</t>
  </si>
  <si>
    <t>Liberec</t>
  </si>
  <si>
    <t>KRÁTKÝ Karel Ing.</t>
  </si>
  <si>
    <t>VELC Luboš</t>
  </si>
  <si>
    <t xml:space="preserve">PLŮCHA Pavel </t>
  </si>
  <si>
    <t>Tanvald</t>
  </si>
  <si>
    <t>HERBER Jan</t>
  </si>
  <si>
    <t>Rokytnice</t>
  </si>
  <si>
    <t xml:space="preserve">VNOUČEK Miloš </t>
  </si>
  <si>
    <t>PŘECECHTĚL Oldřich Ing</t>
  </si>
  <si>
    <t>PEKLÁK Dalibor</t>
  </si>
  <si>
    <t xml:space="preserve">Hodkovice </t>
  </si>
  <si>
    <t>VLČKOVÁ Michaela Ing.</t>
  </si>
  <si>
    <t>Turnov</t>
  </si>
  <si>
    <t xml:space="preserve">JAREŠ  Květoslav </t>
  </si>
  <si>
    <t>CHUDOBA Zdeněk</t>
  </si>
  <si>
    <t>CILICHOVÁ  Jaroslava</t>
  </si>
  <si>
    <t xml:space="preserve">MENDYSZEWSKI Jan </t>
  </si>
  <si>
    <t>HLAVATÝ Josef Ing.</t>
  </si>
  <si>
    <t xml:space="preserve">ČERNÁ   Petra </t>
  </si>
  <si>
    <t>Jenišovice</t>
  </si>
  <si>
    <t>VLČEK Karel</t>
  </si>
  <si>
    <t>PROCHÁZKA Jaroslav</t>
  </si>
  <si>
    <t>ČERVINKA Leoš</t>
  </si>
  <si>
    <t>HANZLÍK Miroslav Ing.</t>
  </si>
  <si>
    <t>KUČERA Karel</t>
  </si>
  <si>
    <t xml:space="preserve">STRÁNSKÝ Jaromír </t>
  </si>
  <si>
    <t>SMUTNÝ Miroslav</t>
  </si>
  <si>
    <t>ŠÍDA Bohuslav</t>
  </si>
  <si>
    <t>MIKULE Roman</t>
  </si>
  <si>
    <t xml:space="preserve">HUDSKÝ Vítězslav </t>
  </si>
  <si>
    <t xml:space="preserve">POLENO Dušan </t>
  </si>
  <si>
    <t>HANZLÍK Miroslav ml.</t>
  </si>
  <si>
    <t>SCHÄFER Josef</t>
  </si>
  <si>
    <t>VETLÝ Pavel Ing.</t>
  </si>
  <si>
    <t>PATKA Martin</t>
  </si>
  <si>
    <t xml:space="preserve">STRÁNSKÝ  Bohumil </t>
  </si>
  <si>
    <t>STRÁNSKÝ Jaroslav</t>
  </si>
  <si>
    <t>ERBAN Edvard</t>
  </si>
  <si>
    <t>HUŠEK Ladislav Ing.</t>
  </si>
  <si>
    <t>SCHÖDLBAUER Helmut</t>
  </si>
  <si>
    <t>POKORNÝ Daniel</t>
  </si>
  <si>
    <t>LOUDA  Jaroslav</t>
  </si>
  <si>
    <t xml:space="preserve">MÁNEK Břetislav </t>
  </si>
  <si>
    <t>ŠOUREK Petr</t>
  </si>
  <si>
    <t>MORÁVEK Pavel</t>
  </si>
  <si>
    <t>POZLER Petr Ing.</t>
  </si>
  <si>
    <t xml:space="preserve">SIXTA Vladimír </t>
  </si>
  <si>
    <t xml:space="preserve">KLACEK Miloš </t>
  </si>
  <si>
    <t>JEŽEK Arnošt</t>
  </si>
  <si>
    <t>PTAŠ Miroslav</t>
  </si>
  <si>
    <t>ŠÍDOVÁ Olga</t>
  </si>
  <si>
    <t>BOŠANSKÝ Kamil</t>
  </si>
  <si>
    <t>PULÍČEK Leoš</t>
  </si>
  <si>
    <t>ŠMELHAUS Pavel</t>
  </si>
  <si>
    <t>ERBAN Stanislav</t>
  </si>
  <si>
    <t>HUŠÁK Jan</t>
  </si>
  <si>
    <t>RESL Jan</t>
  </si>
  <si>
    <t xml:space="preserve">LINKA   Václav </t>
  </si>
  <si>
    <t xml:space="preserve">REJMAN Aleš </t>
  </si>
  <si>
    <t>VNOUČEK Tomáš</t>
  </si>
  <si>
    <t>VELC Jindřich</t>
  </si>
  <si>
    <t>PAKOSTA Karel</t>
  </si>
  <si>
    <t>Týn n/Vlt</t>
  </si>
  <si>
    <t>HORÁČEK Jan</t>
  </si>
  <si>
    <t>HEŘMAN Jiří</t>
  </si>
  <si>
    <t>DIVIŠ Karel</t>
  </si>
  <si>
    <t>BENÁČEK Martin</t>
  </si>
  <si>
    <t>KOCH Miroslav</t>
  </si>
  <si>
    <t>Počátky</t>
  </si>
  <si>
    <t>RŮŽIČKA Jiří</t>
  </si>
  <si>
    <t>MALÍK Jiří Ing.</t>
  </si>
  <si>
    <t>GRUND Otakar</t>
  </si>
  <si>
    <t>KOLDOVSKÝ Jaroslav</t>
  </si>
  <si>
    <t>SVOBODA Miroslav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</si>
</sst>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8"/>
      <name val="Arial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2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0" borderId="1" xfId="0" applyFill="1" applyBorder="1"/>
    <xf numFmtId="0" fontId="0" fillId="4" borderId="6" xfId="0" applyFill="1" applyBorder="1"/>
    <xf numFmtId="0" fontId="2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5" borderId="8" xfId="0" applyFill="1" applyBorder="1"/>
    <xf numFmtId="0" fontId="0" fillId="4" borderId="0" xfId="0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8" xfId="0" applyFill="1" applyBorder="1"/>
    <xf numFmtId="0" fontId="0" fillId="6" borderId="0" xfId="0" applyFill="1"/>
    <xf numFmtId="0" fontId="0" fillId="0" borderId="0" xfId="0" applyBorder="1"/>
    <xf numFmtId="0" fontId="0" fillId="6" borderId="0" xfId="0" applyFill="1" applyBorder="1"/>
    <xf numFmtId="0" fontId="0" fillId="0" borderId="0" xfId="0" applyFill="1"/>
    <xf numFmtId="0" fontId="0" fillId="0" borderId="0" xfId="0" applyFill="1" applyBorder="1"/>
    <xf numFmtId="0" fontId="2" fillId="7" borderId="3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6" xfId="0" applyBorder="1" applyAlignment="1"/>
    <xf numFmtId="0" fontId="0" fillId="0" borderId="4" xfId="0" applyBorder="1" applyAlignment="1"/>
    <xf numFmtId="0" fontId="2" fillId="0" borderId="2" xfId="0" applyFont="1" applyFill="1" applyBorder="1"/>
    <xf numFmtId="0" fontId="0" fillId="0" borderId="1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" fillId="8" borderId="2" xfId="0" applyFont="1" applyFill="1" applyBorder="1"/>
    <xf numFmtId="0" fontId="0" fillId="8" borderId="1" xfId="0" applyFill="1" applyBorder="1"/>
    <xf numFmtId="0" fontId="0" fillId="8" borderId="1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8" borderId="8" xfId="0" applyFill="1" applyBorder="1"/>
    <xf numFmtId="0" fontId="2" fillId="8" borderId="3" xfId="0" applyFont="1" applyFill="1" applyBorder="1" applyAlignment="1">
      <alignment horizontal="center"/>
    </xf>
    <xf numFmtId="0" fontId="2" fillId="8" borderId="8" xfId="0" applyFont="1" applyFill="1" applyBorder="1"/>
    <xf numFmtId="0" fontId="6" fillId="8" borderId="1" xfId="0" applyFont="1" applyFill="1" applyBorder="1"/>
    <xf numFmtId="0" fontId="6" fillId="8" borderId="13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4" borderId="19" xfId="0" applyFont="1" applyFill="1" applyBorder="1"/>
    <xf numFmtId="0" fontId="5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4" borderId="16" xfId="0" applyFill="1" applyBorder="1"/>
    <xf numFmtId="0" fontId="2" fillId="0" borderId="17" xfId="0" applyFont="1" applyFill="1" applyBorder="1"/>
    <xf numFmtId="0" fontId="0" fillId="0" borderId="22" xfId="0" applyFill="1" applyBorder="1"/>
    <xf numFmtId="0" fontId="2" fillId="3" borderId="23" xfId="0" applyFont="1" applyFill="1" applyBorder="1" applyAlignment="1">
      <alignment horizontal="center"/>
    </xf>
    <xf numFmtId="0" fontId="0" fillId="5" borderId="24" xfId="0" applyFill="1" applyBorder="1"/>
    <xf numFmtId="0" fontId="2" fillId="0" borderId="15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2" fillId="0" borderId="9" xfId="0" applyFont="1" applyFill="1" applyBorder="1"/>
    <xf numFmtId="0" fontId="0" fillId="0" borderId="11" xfId="0" applyFill="1" applyBorder="1"/>
    <xf numFmtId="0" fontId="0" fillId="0" borderId="1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0" fillId="5" borderId="10" xfId="0" applyFill="1" applyBorder="1"/>
    <xf numFmtId="0" fontId="2" fillId="0" borderId="26" xfId="0" applyFont="1" applyBorder="1" applyAlignment="1">
      <alignment horizontal="center"/>
    </xf>
    <xf numFmtId="0" fontId="2" fillId="3" borderId="26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79"/>
  <sheetViews>
    <sheetView tabSelected="1" workbookViewId="0">
      <selection activeCell="AC19" sqref="AC19"/>
    </sheetView>
  </sheetViews>
  <sheetFormatPr defaultRowHeight="12.75"/>
  <cols>
    <col min="1" max="1" width="4" style="11" customWidth="1"/>
    <col min="2" max="2" width="23.140625" style="2" customWidth="1"/>
    <col min="3" max="3" width="4.42578125" style="2" customWidth="1"/>
    <col min="4" max="4" width="10.140625" customWidth="1"/>
    <col min="5" max="6" width="4.7109375" style="28" customWidth="1"/>
    <col min="7" max="7" width="5" style="5" customWidth="1"/>
    <col min="8" max="8" width="1.7109375" style="1" customWidth="1"/>
    <col min="9" max="10" width="4.7109375" style="28" customWidth="1"/>
    <col min="11" max="11" width="5.140625" style="5" customWidth="1"/>
    <col min="12" max="12" width="1.7109375" style="1" customWidth="1"/>
    <col min="13" max="14" width="4.7109375" style="28" customWidth="1"/>
    <col min="15" max="15" width="5.28515625" style="5" customWidth="1"/>
    <col min="16" max="16" width="1.7109375" style="1" customWidth="1"/>
    <col min="17" max="18" width="4.7109375" style="28" customWidth="1"/>
    <col min="19" max="19" width="5.140625" style="5" customWidth="1"/>
    <col min="20" max="20" width="1.7109375" style="1" customWidth="1"/>
    <col min="21" max="22" width="4.7109375" style="28" customWidth="1"/>
    <col min="23" max="23" width="5.140625" style="5" customWidth="1"/>
    <col min="24" max="24" width="1.7109375" style="1" customWidth="1"/>
    <col min="25" max="25" width="8.140625" style="5" customWidth="1"/>
    <col min="26" max="26" width="9.28515625" style="5" customWidth="1"/>
  </cols>
  <sheetData>
    <row r="1" spans="1:26" ht="18.75" thickBot="1">
      <c r="B1" s="36" t="s">
        <v>0</v>
      </c>
      <c r="C1" s="37"/>
      <c r="D1" s="38"/>
      <c r="E1" s="21"/>
      <c r="F1" s="22" t="s">
        <v>1</v>
      </c>
      <c r="G1" s="7" t="s">
        <v>2</v>
      </c>
      <c r="H1" s="14"/>
      <c r="I1" s="21"/>
      <c r="J1" s="22" t="s">
        <v>3</v>
      </c>
      <c r="K1" s="15" t="s">
        <v>2</v>
      </c>
      <c r="L1" s="14"/>
      <c r="M1" s="21"/>
      <c r="N1" s="22" t="s">
        <v>4</v>
      </c>
      <c r="O1" s="15" t="s">
        <v>2</v>
      </c>
      <c r="P1" s="14"/>
      <c r="Q1" s="21"/>
      <c r="R1" s="22" t="s">
        <v>5</v>
      </c>
      <c r="S1" s="15" t="s">
        <v>2</v>
      </c>
      <c r="T1" s="14"/>
      <c r="U1" s="21"/>
      <c r="V1" s="22" t="s">
        <v>6</v>
      </c>
      <c r="W1" s="15" t="s">
        <v>2</v>
      </c>
      <c r="X1" s="14"/>
      <c r="Y1" s="16" t="s">
        <v>7</v>
      </c>
      <c r="Z1" s="16" t="s">
        <v>7</v>
      </c>
    </row>
    <row r="2" spans="1:26" s="3" customFormat="1" ht="14.25" customHeight="1" thickBot="1">
      <c r="A2" s="12"/>
      <c r="B2" s="4"/>
      <c r="C2" s="4"/>
      <c r="D2" s="9" t="s">
        <v>8</v>
      </c>
      <c r="E2" s="56" t="s">
        <v>9</v>
      </c>
      <c r="F2" s="57" t="s">
        <v>10</v>
      </c>
      <c r="G2" s="58" t="s">
        <v>11</v>
      </c>
      <c r="H2" s="59"/>
      <c r="I2" s="56" t="s">
        <v>9</v>
      </c>
      <c r="J2" s="57" t="s">
        <v>10</v>
      </c>
      <c r="K2" s="60" t="s">
        <v>11</v>
      </c>
      <c r="L2" s="59"/>
      <c r="M2" s="56" t="s">
        <v>9</v>
      </c>
      <c r="N2" s="57" t="s">
        <v>10</v>
      </c>
      <c r="O2" s="60" t="s">
        <v>11</v>
      </c>
      <c r="P2" s="59"/>
      <c r="Q2" s="56" t="s">
        <v>9</v>
      </c>
      <c r="R2" s="57" t="s">
        <v>10</v>
      </c>
      <c r="S2" s="60" t="s">
        <v>11</v>
      </c>
      <c r="T2" s="59"/>
      <c r="U2" s="56" t="s">
        <v>9</v>
      </c>
      <c r="V2" s="57" t="s">
        <v>10</v>
      </c>
      <c r="W2" s="60" t="s">
        <v>11</v>
      </c>
      <c r="X2" s="59"/>
      <c r="Y2" s="61" t="s">
        <v>12</v>
      </c>
      <c r="Z2" s="61" t="s">
        <v>13</v>
      </c>
    </row>
    <row r="3" spans="1:26">
      <c r="A3" s="62">
        <v>1</v>
      </c>
      <c r="B3" s="63" t="s">
        <v>14</v>
      </c>
      <c r="C3" s="63">
        <v>51</v>
      </c>
      <c r="D3" s="64" t="s">
        <v>15</v>
      </c>
      <c r="E3" s="43">
        <v>0</v>
      </c>
      <c r="F3" s="44">
        <v>0</v>
      </c>
      <c r="G3" s="65">
        <f t="shared" ref="G3:G34" si="0">E3+F3</f>
        <v>0</v>
      </c>
      <c r="H3" s="66"/>
      <c r="I3" s="43">
        <v>149</v>
      </c>
      <c r="J3" s="44">
        <v>139</v>
      </c>
      <c r="K3" s="65">
        <f t="shared" ref="K3:K34" si="1">I3+J3</f>
        <v>288</v>
      </c>
      <c r="L3" s="66"/>
      <c r="M3" s="43">
        <v>148</v>
      </c>
      <c r="N3" s="44">
        <v>145</v>
      </c>
      <c r="O3" s="65">
        <f t="shared" ref="O3:O34" si="2">M3+N3</f>
        <v>293</v>
      </c>
      <c r="P3" s="66"/>
      <c r="Q3" s="43">
        <v>122</v>
      </c>
      <c r="R3" s="44">
        <v>140</v>
      </c>
      <c r="S3" s="65">
        <f t="shared" ref="S3:S34" si="3">Q3+R3</f>
        <v>262</v>
      </c>
      <c r="T3" s="66"/>
      <c r="U3" s="43">
        <v>148</v>
      </c>
      <c r="V3" s="44">
        <v>145</v>
      </c>
      <c r="W3" s="65">
        <f t="shared" ref="W3:W34" si="4">U3+V3</f>
        <v>293</v>
      </c>
      <c r="X3" s="66"/>
      <c r="Y3" s="67">
        <f t="shared" ref="Y3:Y34" si="5">E3+F3+I3+J3+M3+N3+Q3+R3+U3+V3</f>
        <v>1136</v>
      </c>
      <c r="Z3" s="68">
        <f>293+288+293</f>
        <v>874</v>
      </c>
    </row>
    <row r="4" spans="1:26">
      <c r="A4" s="69">
        <v>2</v>
      </c>
      <c r="B4" s="39" t="s">
        <v>16</v>
      </c>
      <c r="C4" s="39">
        <v>55</v>
      </c>
      <c r="D4" s="13" t="s">
        <v>15</v>
      </c>
      <c r="E4" s="40">
        <v>0</v>
      </c>
      <c r="F4" s="41">
        <v>0</v>
      </c>
      <c r="G4" s="8">
        <f t="shared" si="0"/>
        <v>0</v>
      </c>
      <c r="H4" s="17"/>
      <c r="I4" s="40">
        <v>147</v>
      </c>
      <c r="J4" s="41">
        <v>142</v>
      </c>
      <c r="K4" s="8">
        <f t="shared" si="1"/>
        <v>289</v>
      </c>
      <c r="L4" s="17"/>
      <c r="M4" s="40">
        <v>0</v>
      </c>
      <c r="N4" s="41">
        <v>0</v>
      </c>
      <c r="O4" s="8">
        <f t="shared" si="2"/>
        <v>0</v>
      </c>
      <c r="P4" s="17"/>
      <c r="Q4" s="40">
        <v>149</v>
      </c>
      <c r="R4" s="41">
        <v>140</v>
      </c>
      <c r="S4" s="8">
        <f t="shared" si="3"/>
        <v>289</v>
      </c>
      <c r="T4" s="17"/>
      <c r="U4" s="40">
        <v>150</v>
      </c>
      <c r="V4" s="41">
        <v>141</v>
      </c>
      <c r="W4" s="8">
        <f t="shared" si="4"/>
        <v>291</v>
      </c>
      <c r="X4" s="17"/>
      <c r="Y4" s="10">
        <f t="shared" si="5"/>
        <v>869</v>
      </c>
      <c r="Z4" s="6">
        <f>289+289+291</f>
        <v>869</v>
      </c>
    </row>
    <row r="5" spans="1:26">
      <c r="A5" s="69">
        <v>3</v>
      </c>
      <c r="B5" s="39" t="s">
        <v>17</v>
      </c>
      <c r="C5" s="39">
        <v>57</v>
      </c>
      <c r="D5" s="13" t="s">
        <v>15</v>
      </c>
      <c r="E5" s="40">
        <v>149</v>
      </c>
      <c r="F5" s="41">
        <v>142</v>
      </c>
      <c r="G5" s="8">
        <f t="shared" si="0"/>
        <v>291</v>
      </c>
      <c r="H5" s="17"/>
      <c r="I5" s="40">
        <v>148</v>
      </c>
      <c r="J5" s="41">
        <v>140</v>
      </c>
      <c r="K5" s="8">
        <f t="shared" si="1"/>
        <v>288</v>
      </c>
      <c r="L5" s="17"/>
      <c r="M5" s="40">
        <v>148</v>
      </c>
      <c r="N5" s="41">
        <v>137</v>
      </c>
      <c r="O5" s="8">
        <f t="shared" si="2"/>
        <v>285</v>
      </c>
      <c r="P5" s="17"/>
      <c r="Q5" s="40">
        <v>146</v>
      </c>
      <c r="R5" s="41">
        <v>138</v>
      </c>
      <c r="S5" s="8">
        <f t="shared" si="3"/>
        <v>284</v>
      </c>
      <c r="T5" s="17"/>
      <c r="U5" s="40">
        <v>141</v>
      </c>
      <c r="V5" s="41">
        <v>135</v>
      </c>
      <c r="W5" s="8">
        <f t="shared" si="4"/>
        <v>276</v>
      </c>
      <c r="X5" s="17"/>
      <c r="Y5" s="10">
        <f t="shared" si="5"/>
        <v>1424</v>
      </c>
      <c r="Z5" s="6">
        <f>291+288+285</f>
        <v>864</v>
      </c>
    </row>
    <row r="6" spans="1:26">
      <c r="A6" s="69">
        <v>4</v>
      </c>
      <c r="B6" s="39" t="s">
        <v>18</v>
      </c>
      <c r="C6" s="39">
        <v>64</v>
      </c>
      <c r="D6" s="13" t="s">
        <v>19</v>
      </c>
      <c r="E6" s="40">
        <v>145</v>
      </c>
      <c r="F6" s="41">
        <v>140</v>
      </c>
      <c r="G6" s="8">
        <f t="shared" si="0"/>
        <v>285</v>
      </c>
      <c r="H6" s="17"/>
      <c r="I6" s="40">
        <v>148</v>
      </c>
      <c r="J6" s="41">
        <v>141</v>
      </c>
      <c r="K6" s="8">
        <f t="shared" si="1"/>
        <v>289</v>
      </c>
      <c r="L6" s="17"/>
      <c r="M6" s="40">
        <v>147</v>
      </c>
      <c r="N6" s="41">
        <v>135</v>
      </c>
      <c r="O6" s="8">
        <f t="shared" si="2"/>
        <v>282</v>
      </c>
      <c r="P6" s="17"/>
      <c r="Q6" s="40">
        <v>150</v>
      </c>
      <c r="R6" s="41">
        <v>136</v>
      </c>
      <c r="S6" s="8">
        <f t="shared" si="3"/>
        <v>286</v>
      </c>
      <c r="T6" s="17"/>
      <c r="U6" s="40">
        <v>148</v>
      </c>
      <c r="V6" s="41">
        <v>138</v>
      </c>
      <c r="W6" s="8">
        <f t="shared" si="4"/>
        <v>286</v>
      </c>
      <c r="X6" s="17"/>
      <c r="Y6" s="10">
        <f t="shared" si="5"/>
        <v>1428</v>
      </c>
      <c r="Z6" s="6">
        <f>289+286+286</f>
        <v>861</v>
      </c>
    </row>
    <row r="7" spans="1:26">
      <c r="A7" s="69">
        <v>5</v>
      </c>
      <c r="B7" s="39" t="s">
        <v>20</v>
      </c>
      <c r="C7" s="39">
        <v>73</v>
      </c>
      <c r="D7" s="13" t="s">
        <v>21</v>
      </c>
      <c r="E7" s="40">
        <v>146</v>
      </c>
      <c r="F7" s="41">
        <v>137</v>
      </c>
      <c r="G7" s="8">
        <f t="shared" si="0"/>
        <v>283</v>
      </c>
      <c r="H7" s="17"/>
      <c r="I7" s="40">
        <v>136</v>
      </c>
      <c r="J7" s="41">
        <v>137</v>
      </c>
      <c r="K7" s="8">
        <f t="shared" si="1"/>
        <v>273</v>
      </c>
      <c r="L7" s="17"/>
      <c r="M7" s="40">
        <v>146</v>
      </c>
      <c r="N7" s="41">
        <v>139</v>
      </c>
      <c r="O7" s="8">
        <f t="shared" si="2"/>
        <v>285</v>
      </c>
      <c r="P7" s="17"/>
      <c r="Q7" s="40">
        <v>148</v>
      </c>
      <c r="R7" s="41">
        <v>131</v>
      </c>
      <c r="S7" s="8">
        <f t="shared" si="3"/>
        <v>279</v>
      </c>
      <c r="T7" s="17"/>
      <c r="U7" s="40">
        <v>149</v>
      </c>
      <c r="V7" s="41">
        <v>136</v>
      </c>
      <c r="W7" s="8">
        <f t="shared" si="4"/>
        <v>285</v>
      </c>
      <c r="X7" s="17"/>
      <c r="Y7" s="10">
        <f t="shared" si="5"/>
        <v>1405</v>
      </c>
      <c r="Z7" s="6">
        <f>283+285+285</f>
        <v>853</v>
      </c>
    </row>
    <row r="8" spans="1:26">
      <c r="A8" s="69">
        <v>6</v>
      </c>
      <c r="B8" s="39" t="s">
        <v>22</v>
      </c>
      <c r="C8" s="39">
        <v>64</v>
      </c>
      <c r="D8" s="13" t="s">
        <v>15</v>
      </c>
      <c r="E8" s="40">
        <v>148</v>
      </c>
      <c r="F8" s="41">
        <v>133</v>
      </c>
      <c r="G8" s="8">
        <f t="shared" si="0"/>
        <v>281</v>
      </c>
      <c r="H8" s="17"/>
      <c r="I8" s="40">
        <v>146</v>
      </c>
      <c r="J8" s="41">
        <v>122</v>
      </c>
      <c r="K8" s="8">
        <f t="shared" si="1"/>
        <v>268</v>
      </c>
      <c r="L8" s="17"/>
      <c r="M8" s="40">
        <v>147</v>
      </c>
      <c r="N8" s="41">
        <v>135</v>
      </c>
      <c r="O8" s="8">
        <f t="shared" si="2"/>
        <v>282</v>
      </c>
      <c r="P8" s="17"/>
      <c r="Q8" s="40">
        <v>146</v>
      </c>
      <c r="R8" s="41">
        <v>138</v>
      </c>
      <c r="S8" s="8">
        <f t="shared" si="3"/>
        <v>284</v>
      </c>
      <c r="T8" s="17"/>
      <c r="U8" s="40">
        <v>144</v>
      </c>
      <c r="V8" s="41">
        <v>136</v>
      </c>
      <c r="W8" s="8">
        <f t="shared" si="4"/>
        <v>280</v>
      </c>
      <c r="X8" s="17"/>
      <c r="Y8" s="10">
        <f t="shared" si="5"/>
        <v>1395</v>
      </c>
      <c r="Z8" s="6">
        <f>284+282+281</f>
        <v>847</v>
      </c>
    </row>
    <row r="9" spans="1:26">
      <c r="A9" s="69">
        <v>7</v>
      </c>
      <c r="B9" s="39" t="s">
        <v>23</v>
      </c>
      <c r="C9" s="39">
        <v>68</v>
      </c>
      <c r="D9" s="13" t="s">
        <v>15</v>
      </c>
      <c r="E9" s="40">
        <v>0</v>
      </c>
      <c r="F9" s="41">
        <v>0</v>
      </c>
      <c r="G9" s="8">
        <f t="shared" si="0"/>
        <v>0</v>
      </c>
      <c r="H9" s="17"/>
      <c r="I9" s="40">
        <v>146</v>
      </c>
      <c r="J9" s="41">
        <v>134</v>
      </c>
      <c r="K9" s="8">
        <f t="shared" si="1"/>
        <v>280</v>
      </c>
      <c r="L9" s="17"/>
      <c r="M9" s="40">
        <v>0</v>
      </c>
      <c r="N9" s="41">
        <v>0</v>
      </c>
      <c r="O9" s="8">
        <f t="shared" si="2"/>
        <v>0</v>
      </c>
      <c r="P9" s="17"/>
      <c r="Q9" s="40">
        <v>146</v>
      </c>
      <c r="R9" s="41">
        <v>133</v>
      </c>
      <c r="S9" s="8">
        <f t="shared" si="3"/>
        <v>279</v>
      </c>
      <c r="T9" s="17"/>
      <c r="U9" s="40">
        <v>146</v>
      </c>
      <c r="V9" s="41">
        <v>136</v>
      </c>
      <c r="W9" s="8">
        <f t="shared" si="4"/>
        <v>282</v>
      </c>
      <c r="X9" s="17"/>
      <c r="Y9" s="10">
        <f t="shared" si="5"/>
        <v>841</v>
      </c>
      <c r="Z9" s="6">
        <v>841</v>
      </c>
    </row>
    <row r="10" spans="1:26">
      <c r="A10" s="69">
        <v>8</v>
      </c>
      <c r="B10" s="39" t="s">
        <v>24</v>
      </c>
      <c r="C10" s="39">
        <v>61</v>
      </c>
      <c r="D10" s="13" t="s">
        <v>25</v>
      </c>
      <c r="E10" s="40">
        <v>0</v>
      </c>
      <c r="F10" s="41">
        <v>0</v>
      </c>
      <c r="G10" s="8">
        <f t="shared" si="0"/>
        <v>0</v>
      </c>
      <c r="H10" s="17"/>
      <c r="I10" s="40">
        <v>146</v>
      </c>
      <c r="J10" s="41">
        <v>129</v>
      </c>
      <c r="K10" s="8">
        <f t="shared" si="1"/>
        <v>275</v>
      </c>
      <c r="L10" s="17"/>
      <c r="M10" s="40">
        <v>146</v>
      </c>
      <c r="N10" s="41">
        <v>139</v>
      </c>
      <c r="O10" s="8">
        <f t="shared" si="2"/>
        <v>285</v>
      </c>
      <c r="P10" s="17"/>
      <c r="Q10" s="40">
        <v>142</v>
      </c>
      <c r="R10" s="41">
        <v>130</v>
      </c>
      <c r="S10" s="8">
        <f t="shared" si="3"/>
        <v>272</v>
      </c>
      <c r="T10" s="17"/>
      <c r="U10" s="40">
        <v>147</v>
      </c>
      <c r="V10" s="41">
        <v>131</v>
      </c>
      <c r="W10" s="8">
        <f t="shared" si="4"/>
        <v>278</v>
      </c>
      <c r="X10" s="17"/>
      <c r="Y10" s="10">
        <f t="shared" si="5"/>
        <v>1110</v>
      </c>
      <c r="Z10" s="35">
        <f>285+275+278</f>
        <v>838</v>
      </c>
    </row>
    <row r="11" spans="1:26">
      <c r="A11" s="69">
        <v>9</v>
      </c>
      <c r="B11" s="45" t="s">
        <v>26</v>
      </c>
      <c r="C11" s="45">
        <v>81</v>
      </c>
      <c r="D11" s="46" t="s">
        <v>27</v>
      </c>
      <c r="E11" s="47">
        <v>142</v>
      </c>
      <c r="F11" s="48">
        <v>131</v>
      </c>
      <c r="G11" s="49">
        <f t="shared" si="0"/>
        <v>273</v>
      </c>
      <c r="H11" s="50"/>
      <c r="I11" s="47">
        <v>144</v>
      </c>
      <c r="J11" s="48">
        <v>138</v>
      </c>
      <c r="K11" s="49">
        <f t="shared" si="1"/>
        <v>282</v>
      </c>
      <c r="L11" s="50"/>
      <c r="M11" s="47">
        <v>142</v>
      </c>
      <c r="N11" s="48">
        <v>137</v>
      </c>
      <c r="O11" s="49">
        <f t="shared" si="2"/>
        <v>279</v>
      </c>
      <c r="P11" s="50"/>
      <c r="Q11" s="47">
        <v>0</v>
      </c>
      <c r="R11" s="48">
        <v>0</v>
      </c>
      <c r="S11" s="49">
        <f t="shared" si="3"/>
        <v>0</v>
      </c>
      <c r="T11" s="50"/>
      <c r="U11" s="47">
        <v>142</v>
      </c>
      <c r="V11" s="48">
        <v>126</v>
      </c>
      <c r="W11" s="49">
        <f t="shared" si="4"/>
        <v>268</v>
      </c>
      <c r="X11" s="50"/>
      <c r="Y11" s="51">
        <f t="shared" si="5"/>
        <v>1102</v>
      </c>
      <c r="Z11" s="51">
        <f>282+279+273</f>
        <v>834</v>
      </c>
    </row>
    <row r="12" spans="1:26">
      <c r="A12" s="69">
        <v>10</v>
      </c>
      <c r="B12" s="39" t="s">
        <v>28</v>
      </c>
      <c r="C12" s="39">
        <v>48</v>
      </c>
      <c r="D12" s="13" t="s">
        <v>25</v>
      </c>
      <c r="E12" s="40">
        <v>0</v>
      </c>
      <c r="F12" s="41">
        <v>0</v>
      </c>
      <c r="G12" s="8">
        <f t="shared" si="0"/>
        <v>0</v>
      </c>
      <c r="H12" s="17"/>
      <c r="I12" s="40">
        <v>146</v>
      </c>
      <c r="J12" s="41">
        <v>131</v>
      </c>
      <c r="K12" s="8">
        <f t="shared" si="1"/>
        <v>277</v>
      </c>
      <c r="L12" s="17"/>
      <c r="M12" s="40">
        <v>144</v>
      </c>
      <c r="N12" s="41">
        <v>130</v>
      </c>
      <c r="O12" s="8">
        <f t="shared" si="2"/>
        <v>274</v>
      </c>
      <c r="P12" s="17"/>
      <c r="Q12" s="40">
        <v>142</v>
      </c>
      <c r="R12" s="41">
        <v>127</v>
      </c>
      <c r="S12" s="8">
        <f t="shared" si="3"/>
        <v>269</v>
      </c>
      <c r="T12" s="17"/>
      <c r="U12" s="40">
        <v>148</v>
      </c>
      <c r="V12" s="41">
        <v>130</v>
      </c>
      <c r="W12" s="8">
        <f t="shared" si="4"/>
        <v>278</v>
      </c>
      <c r="X12" s="17"/>
      <c r="Y12" s="10">
        <f t="shared" si="5"/>
        <v>1098</v>
      </c>
      <c r="Z12" s="6">
        <f>277+274+278</f>
        <v>829</v>
      </c>
    </row>
    <row r="13" spans="1:26">
      <c r="A13" s="69">
        <v>10</v>
      </c>
      <c r="B13" s="39" t="s">
        <v>29</v>
      </c>
      <c r="C13" s="39">
        <v>44</v>
      </c>
      <c r="D13" s="13" t="s">
        <v>15</v>
      </c>
      <c r="E13" s="40">
        <v>0</v>
      </c>
      <c r="F13" s="41">
        <v>0</v>
      </c>
      <c r="G13" s="8">
        <f t="shared" si="0"/>
        <v>0</v>
      </c>
      <c r="H13" s="17"/>
      <c r="I13" s="40">
        <v>142</v>
      </c>
      <c r="J13" s="41">
        <v>132</v>
      </c>
      <c r="K13" s="8">
        <f t="shared" si="1"/>
        <v>274</v>
      </c>
      <c r="L13" s="17"/>
      <c r="M13" s="40">
        <v>147</v>
      </c>
      <c r="N13" s="41">
        <v>129</v>
      </c>
      <c r="O13" s="8">
        <f t="shared" si="2"/>
        <v>276</v>
      </c>
      <c r="P13" s="17"/>
      <c r="Q13" s="40">
        <v>146</v>
      </c>
      <c r="R13" s="41">
        <v>132</v>
      </c>
      <c r="S13" s="8">
        <f t="shared" si="3"/>
        <v>278</v>
      </c>
      <c r="T13" s="17"/>
      <c r="U13" s="40">
        <v>143</v>
      </c>
      <c r="V13" s="41">
        <v>128</v>
      </c>
      <c r="W13" s="8">
        <f t="shared" si="4"/>
        <v>271</v>
      </c>
      <c r="X13" s="17"/>
      <c r="Y13" s="10">
        <f t="shared" si="5"/>
        <v>1099</v>
      </c>
      <c r="Z13" s="6">
        <f>278+276+274</f>
        <v>828</v>
      </c>
    </row>
    <row r="14" spans="1:26">
      <c r="A14" s="69">
        <v>12</v>
      </c>
      <c r="B14" s="39" t="s">
        <v>30</v>
      </c>
      <c r="C14" s="39">
        <v>73</v>
      </c>
      <c r="D14" s="13" t="s">
        <v>25</v>
      </c>
      <c r="E14" s="40">
        <v>0</v>
      </c>
      <c r="F14" s="41">
        <v>0</v>
      </c>
      <c r="G14" s="8">
        <f t="shared" si="0"/>
        <v>0</v>
      </c>
      <c r="H14" s="17"/>
      <c r="I14" s="40">
        <v>146</v>
      </c>
      <c r="J14" s="41">
        <v>135</v>
      </c>
      <c r="K14" s="8">
        <f t="shared" si="1"/>
        <v>281</v>
      </c>
      <c r="L14" s="17"/>
      <c r="M14" s="40">
        <v>145</v>
      </c>
      <c r="N14" s="41">
        <v>118</v>
      </c>
      <c r="O14" s="8">
        <f t="shared" si="2"/>
        <v>263</v>
      </c>
      <c r="P14" s="17"/>
      <c r="Q14" s="40">
        <v>145</v>
      </c>
      <c r="R14" s="41">
        <v>128</v>
      </c>
      <c r="S14" s="8">
        <f t="shared" si="3"/>
        <v>273</v>
      </c>
      <c r="T14" s="17"/>
      <c r="U14" s="40">
        <v>142</v>
      </c>
      <c r="V14" s="41">
        <v>132</v>
      </c>
      <c r="W14" s="8">
        <f t="shared" si="4"/>
        <v>274</v>
      </c>
      <c r="X14" s="17"/>
      <c r="Y14" s="10">
        <f t="shared" si="5"/>
        <v>1091</v>
      </c>
      <c r="Z14" s="6">
        <f>281+273+274</f>
        <v>828</v>
      </c>
    </row>
    <row r="15" spans="1:26">
      <c r="A15" s="69">
        <v>12</v>
      </c>
      <c r="B15" s="39" t="s">
        <v>31</v>
      </c>
      <c r="C15" s="39">
        <v>55</v>
      </c>
      <c r="D15" s="13" t="s">
        <v>15</v>
      </c>
      <c r="E15" s="40">
        <v>148</v>
      </c>
      <c r="F15" s="41">
        <v>128</v>
      </c>
      <c r="G15" s="8">
        <f t="shared" si="0"/>
        <v>276</v>
      </c>
      <c r="H15" s="17"/>
      <c r="I15" s="40">
        <v>143</v>
      </c>
      <c r="J15" s="41">
        <v>126</v>
      </c>
      <c r="K15" s="8">
        <f t="shared" si="1"/>
        <v>269</v>
      </c>
      <c r="L15" s="17"/>
      <c r="M15" s="40">
        <v>137</v>
      </c>
      <c r="N15" s="41">
        <v>129</v>
      </c>
      <c r="O15" s="8">
        <f t="shared" si="2"/>
        <v>266</v>
      </c>
      <c r="P15" s="17"/>
      <c r="Q15" s="40">
        <v>141</v>
      </c>
      <c r="R15" s="41">
        <v>130</v>
      </c>
      <c r="S15" s="8">
        <f t="shared" si="3"/>
        <v>271</v>
      </c>
      <c r="T15" s="17"/>
      <c r="U15" s="40">
        <v>143</v>
      </c>
      <c r="V15" s="41">
        <v>133</v>
      </c>
      <c r="W15" s="8">
        <f t="shared" si="4"/>
        <v>276</v>
      </c>
      <c r="X15" s="17"/>
      <c r="Y15" s="10">
        <f t="shared" si="5"/>
        <v>1358</v>
      </c>
      <c r="Z15" s="6">
        <f>276+271+276</f>
        <v>823</v>
      </c>
    </row>
    <row r="16" spans="1:26">
      <c r="A16" s="69">
        <v>14</v>
      </c>
      <c r="B16" s="39" t="s">
        <v>32</v>
      </c>
      <c r="C16" s="39">
        <v>58</v>
      </c>
      <c r="D16" s="13" t="s">
        <v>15</v>
      </c>
      <c r="E16" s="40">
        <v>138</v>
      </c>
      <c r="F16" s="41">
        <v>128</v>
      </c>
      <c r="G16" s="8">
        <f t="shared" si="0"/>
        <v>266</v>
      </c>
      <c r="H16" s="17"/>
      <c r="I16" s="40">
        <v>139</v>
      </c>
      <c r="J16" s="41">
        <v>123</v>
      </c>
      <c r="K16" s="8">
        <f t="shared" si="1"/>
        <v>262</v>
      </c>
      <c r="L16" s="17"/>
      <c r="M16" s="40">
        <v>144</v>
      </c>
      <c r="N16" s="41">
        <v>135</v>
      </c>
      <c r="O16" s="8">
        <f t="shared" si="2"/>
        <v>279</v>
      </c>
      <c r="P16" s="17"/>
      <c r="Q16" s="40">
        <v>141</v>
      </c>
      <c r="R16" s="41">
        <v>128</v>
      </c>
      <c r="S16" s="8">
        <f t="shared" si="3"/>
        <v>269</v>
      </c>
      <c r="T16" s="17"/>
      <c r="U16" s="40">
        <v>144</v>
      </c>
      <c r="V16" s="41">
        <v>131</v>
      </c>
      <c r="W16" s="8">
        <f t="shared" si="4"/>
        <v>275</v>
      </c>
      <c r="X16" s="17"/>
      <c r="Y16" s="10">
        <f t="shared" si="5"/>
        <v>1351</v>
      </c>
      <c r="Z16" s="6">
        <f>279+269+275</f>
        <v>823</v>
      </c>
    </row>
    <row r="17" spans="1:26">
      <c r="A17" s="69">
        <v>15</v>
      </c>
      <c r="B17" s="39" t="s">
        <v>33</v>
      </c>
      <c r="C17" s="39">
        <v>68</v>
      </c>
      <c r="D17" s="13" t="s">
        <v>34</v>
      </c>
      <c r="E17" s="40">
        <v>145</v>
      </c>
      <c r="F17" s="41">
        <v>138</v>
      </c>
      <c r="G17" s="8">
        <f t="shared" si="0"/>
        <v>283</v>
      </c>
      <c r="H17" s="17"/>
      <c r="I17" s="40">
        <v>142</v>
      </c>
      <c r="J17" s="41">
        <v>138</v>
      </c>
      <c r="K17" s="8">
        <f t="shared" si="1"/>
        <v>280</v>
      </c>
      <c r="L17" s="17"/>
      <c r="M17" s="40">
        <v>0</v>
      </c>
      <c r="N17" s="41">
        <v>0</v>
      </c>
      <c r="O17" s="8">
        <f t="shared" si="2"/>
        <v>0</v>
      </c>
      <c r="P17" s="17"/>
      <c r="Q17" s="40">
        <v>135</v>
      </c>
      <c r="R17" s="41">
        <v>125</v>
      </c>
      <c r="S17" s="8">
        <f t="shared" si="3"/>
        <v>260</v>
      </c>
      <c r="T17" s="17"/>
      <c r="U17" s="40">
        <v>0</v>
      </c>
      <c r="V17" s="41">
        <v>0</v>
      </c>
      <c r="W17" s="8">
        <f t="shared" si="4"/>
        <v>0</v>
      </c>
      <c r="X17" s="17"/>
      <c r="Y17" s="10">
        <f t="shared" si="5"/>
        <v>823</v>
      </c>
      <c r="Z17" s="6">
        <f>283+280+260</f>
        <v>823</v>
      </c>
    </row>
    <row r="18" spans="1:26">
      <c r="A18" s="69">
        <v>16</v>
      </c>
      <c r="B18" s="45" t="s">
        <v>35</v>
      </c>
      <c r="C18" s="45">
        <v>55</v>
      </c>
      <c r="D18" s="46" t="s">
        <v>27</v>
      </c>
      <c r="E18" s="47">
        <v>141</v>
      </c>
      <c r="F18" s="48">
        <v>128</v>
      </c>
      <c r="G18" s="49">
        <f t="shared" si="0"/>
        <v>269</v>
      </c>
      <c r="H18" s="50"/>
      <c r="I18" s="47">
        <v>142</v>
      </c>
      <c r="J18" s="48">
        <v>133</v>
      </c>
      <c r="K18" s="49">
        <f t="shared" si="1"/>
        <v>275</v>
      </c>
      <c r="L18" s="50"/>
      <c r="M18" s="47">
        <v>144</v>
      </c>
      <c r="N18" s="48">
        <v>134</v>
      </c>
      <c r="O18" s="49">
        <f t="shared" si="2"/>
        <v>278</v>
      </c>
      <c r="P18" s="50"/>
      <c r="Q18" s="47">
        <v>141</v>
      </c>
      <c r="R18" s="48">
        <v>127</v>
      </c>
      <c r="S18" s="49">
        <f t="shared" si="3"/>
        <v>268</v>
      </c>
      <c r="T18" s="50"/>
      <c r="U18" s="47">
        <v>143</v>
      </c>
      <c r="V18" s="48">
        <v>124</v>
      </c>
      <c r="W18" s="49">
        <f t="shared" si="4"/>
        <v>267</v>
      </c>
      <c r="X18" s="50"/>
      <c r="Y18" s="51">
        <f t="shared" si="5"/>
        <v>1357</v>
      </c>
      <c r="Z18" s="51">
        <f>278+275+269</f>
        <v>822</v>
      </c>
    </row>
    <row r="19" spans="1:26">
      <c r="A19" s="69">
        <v>17</v>
      </c>
      <c r="B19" s="39" t="s">
        <v>36</v>
      </c>
      <c r="C19" s="39">
        <v>61</v>
      </c>
      <c r="D19" s="13" t="s">
        <v>15</v>
      </c>
      <c r="E19" s="40">
        <v>146</v>
      </c>
      <c r="F19" s="41">
        <v>123</v>
      </c>
      <c r="G19" s="8">
        <f t="shared" si="0"/>
        <v>269</v>
      </c>
      <c r="H19" s="17"/>
      <c r="I19" s="40">
        <v>143</v>
      </c>
      <c r="J19" s="41">
        <v>123</v>
      </c>
      <c r="K19" s="8">
        <f t="shared" si="1"/>
        <v>266</v>
      </c>
      <c r="L19" s="17"/>
      <c r="M19" s="40">
        <v>141</v>
      </c>
      <c r="N19" s="41">
        <v>135</v>
      </c>
      <c r="O19" s="8">
        <f t="shared" si="2"/>
        <v>276</v>
      </c>
      <c r="P19" s="17"/>
      <c r="Q19" s="40">
        <v>146</v>
      </c>
      <c r="R19" s="41">
        <v>123</v>
      </c>
      <c r="S19" s="8">
        <f t="shared" si="3"/>
        <v>269</v>
      </c>
      <c r="T19" s="17"/>
      <c r="U19" s="40">
        <v>145</v>
      </c>
      <c r="V19" s="41">
        <v>127</v>
      </c>
      <c r="W19" s="8">
        <f t="shared" si="4"/>
        <v>272</v>
      </c>
      <c r="X19" s="17"/>
      <c r="Y19" s="10">
        <f t="shared" si="5"/>
        <v>1352</v>
      </c>
      <c r="Z19" s="6">
        <f>276+269+272</f>
        <v>817</v>
      </c>
    </row>
    <row r="20" spans="1:26">
      <c r="A20" s="69">
        <v>17</v>
      </c>
      <c r="B20" s="39" t="s">
        <v>37</v>
      </c>
      <c r="C20" s="39">
        <v>70</v>
      </c>
      <c r="D20" s="13" t="s">
        <v>34</v>
      </c>
      <c r="E20" s="40">
        <v>142</v>
      </c>
      <c r="F20" s="41">
        <v>129</v>
      </c>
      <c r="G20" s="8">
        <f t="shared" si="0"/>
        <v>271</v>
      </c>
      <c r="H20" s="17"/>
      <c r="I20" s="40">
        <v>143</v>
      </c>
      <c r="J20" s="41">
        <v>125</v>
      </c>
      <c r="K20" s="8">
        <f t="shared" si="1"/>
        <v>268</v>
      </c>
      <c r="L20" s="17"/>
      <c r="M20" s="40">
        <v>139</v>
      </c>
      <c r="N20" s="41">
        <v>128</v>
      </c>
      <c r="O20" s="8">
        <f t="shared" si="2"/>
        <v>267</v>
      </c>
      <c r="P20" s="17"/>
      <c r="Q20" s="40">
        <v>146</v>
      </c>
      <c r="R20" s="41">
        <v>126</v>
      </c>
      <c r="S20" s="8">
        <f t="shared" si="3"/>
        <v>272</v>
      </c>
      <c r="T20" s="17"/>
      <c r="U20" s="40">
        <v>139</v>
      </c>
      <c r="V20" s="41">
        <v>131</v>
      </c>
      <c r="W20" s="8">
        <f t="shared" si="4"/>
        <v>270</v>
      </c>
      <c r="X20" s="17"/>
      <c r="Y20" s="10">
        <f t="shared" si="5"/>
        <v>1348</v>
      </c>
      <c r="Z20" s="6">
        <f>271+272+270</f>
        <v>813</v>
      </c>
    </row>
    <row r="21" spans="1:26">
      <c r="A21" s="69">
        <v>19</v>
      </c>
      <c r="B21" s="39" t="s">
        <v>38</v>
      </c>
      <c r="C21" s="39">
        <v>58</v>
      </c>
      <c r="D21" s="13" t="s">
        <v>15</v>
      </c>
      <c r="E21" s="40">
        <v>141</v>
      </c>
      <c r="F21" s="41">
        <v>125</v>
      </c>
      <c r="G21" s="8">
        <f t="shared" si="0"/>
        <v>266</v>
      </c>
      <c r="H21" s="17"/>
      <c r="I21" s="40">
        <v>148</v>
      </c>
      <c r="J21" s="41">
        <v>120</v>
      </c>
      <c r="K21" s="8">
        <f t="shared" si="1"/>
        <v>268</v>
      </c>
      <c r="L21" s="17"/>
      <c r="M21" s="40">
        <v>145</v>
      </c>
      <c r="N21" s="41">
        <v>124</v>
      </c>
      <c r="O21" s="8">
        <f t="shared" si="2"/>
        <v>269</v>
      </c>
      <c r="P21" s="17"/>
      <c r="Q21" s="40">
        <v>143</v>
      </c>
      <c r="R21" s="41">
        <v>129</v>
      </c>
      <c r="S21" s="8">
        <f t="shared" si="3"/>
        <v>272</v>
      </c>
      <c r="T21" s="17"/>
      <c r="U21" s="40">
        <v>142</v>
      </c>
      <c r="V21" s="41">
        <v>125</v>
      </c>
      <c r="W21" s="8">
        <f t="shared" si="4"/>
        <v>267</v>
      </c>
      <c r="X21" s="17"/>
      <c r="Y21" s="10">
        <f t="shared" si="5"/>
        <v>1342</v>
      </c>
      <c r="Z21" s="6">
        <f>269+272+268</f>
        <v>809</v>
      </c>
    </row>
    <row r="22" spans="1:26">
      <c r="A22" s="69">
        <v>20</v>
      </c>
      <c r="B22" s="39" t="s">
        <v>39</v>
      </c>
      <c r="C22" s="39">
        <v>50</v>
      </c>
      <c r="D22" s="13" t="s">
        <v>25</v>
      </c>
      <c r="E22" s="40">
        <v>0</v>
      </c>
      <c r="F22" s="41">
        <v>0</v>
      </c>
      <c r="G22" s="8">
        <f t="shared" si="0"/>
        <v>0</v>
      </c>
      <c r="H22" s="17"/>
      <c r="I22" s="40">
        <v>0</v>
      </c>
      <c r="J22" s="41">
        <v>0</v>
      </c>
      <c r="K22" s="8">
        <f t="shared" si="1"/>
        <v>0</v>
      </c>
      <c r="L22" s="17"/>
      <c r="M22" s="40">
        <v>143</v>
      </c>
      <c r="N22" s="41">
        <v>131</v>
      </c>
      <c r="O22" s="8">
        <f t="shared" si="2"/>
        <v>274</v>
      </c>
      <c r="P22" s="17"/>
      <c r="Q22" s="40">
        <v>142</v>
      </c>
      <c r="R22" s="41">
        <v>124</v>
      </c>
      <c r="S22" s="8">
        <f t="shared" si="3"/>
        <v>266</v>
      </c>
      <c r="T22" s="17"/>
      <c r="U22" s="40">
        <v>140</v>
      </c>
      <c r="V22" s="41">
        <v>128</v>
      </c>
      <c r="W22" s="8">
        <f t="shared" si="4"/>
        <v>268</v>
      </c>
      <c r="X22" s="17"/>
      <c r="Y22" s="10">
        <f t="shared" si="5"/>
        <v>808</v>
      </c>
      <c r="Z22" s="6">
        <v>808</v>
      </c>
    </row>
    <row r="23" spans="1:26">
      <c r="A23" s="69">
        <v>21</v>
      </c>
      <c r="B23" s="39" t="s">
        <v>40</v>
      </c>
      <c r="C23" s="39">
        <v>53</v>
      </c>
      <c r="D23" s="13" t="s">
        <v>34</v>
      </c>
      <c r="E23" s="40">
        <v>139</v>
      </c>
      <c r="F23" s="41">
        <v>112</v>
      </c>
      <c r="G23" s="8">
        <f t="shared" si="0"/>
        <v>251</v>
      </c>
      <c r="H23" s="17"/>
      <c r="I23" s="40">
        <v>141</v>
      </c>
      <c r="J23" s="41">
        <v>119</v>
      </c>
      <c r="K23" s="8">
        <f t="shared" si="1"/>
        <v>260</v>
      </c>
      <c r="L23" s="17"/>
      <c r="M23" s="40">
        <v>139</v>
      </c>
      <c r="N23" s="41">
        <v>124</v>
      </c>
      <c r="O23" s="8">
        <f t="shared" si="2"/>
        <v>263</v>
      </c>
      <c r="P23" s="17"/>
      <c r="Q23" s="40">
        <v>145</v>
      </c>
      <c r="R23" s="41">
        <v>126</v>
      </c>
      <c r="S23" s="8">
        <f t="shared" si="3"/>
        <v>271</v>
      </c>
      <c r="T23" s="17"/>
      <c r="U23" s="40">
        <v>144</v>
      </c>
      <c r="V23" s="41">
        <v>121</v>
      </c>
      <c r="W23" s="8">
        <f t="shared" si="4"/>
        <v>265</v>
      </c>
      <c r="X23" s="17"/>
      <c r="Y23" s="10">
        <f t="shared" si="5"/>
        <v>1310</v>
      </c>
      <c r="Z23" s="6">
        <f>263+271+265</f>
        <v>799</v>
      </c>
    </row>
    <row r="24" spans="1:26">
      <c r="A24" s="69">
        <v>22</v>
      </c>
      <c r="B24" s="39" t="s">
        <v>41</v>
      </c>
      <c r="C24" s="39">
        <v>48</v>
      </c>
      <c r="D24" s="13" t="s">
        <v>34</v>
      </c>
      <c r="E24" s="40">
        <v>136</v>
      </c>
      <c r="F24" s="41">
        <v>128</v>
      </c>
      <c r="G24" s="8">
        <f t="shared" si="0"/>
        <v>264</v>
      </c>
      <c r="H24" s="17"/>
      <c r="I24" s="40">
        <v>0</v>
      </c>
      <c r="J24" s="41">
        <v>0</v>
      </c>
      <c r="K24" s="8">
        <f t="shared" si="1"/>
        <v>0</v>
      </c>
      <c r="L24" s="17"/>
      <c r="M24" s="40">
        <v>0</v>
      </c>
      <c r="N24" s="41">
        <v>0</v>
      </c>
      <c r="O24" s="8">
        <f t="shared" si="2"/>
        <v>0</v>
      </c>
      <c r="P24" s="17"/>
      <c r="Q24" s="40">
        <v>141</v>
      </c>
      <c r="R24" s="41">
        <v>121</v>
      </c>
      <c r="S24" s="8">
        <f t="shared" si="3"/>
        <v>262</v>
      </c>
      <c r="T24" s="17"/>
      <c r="U24" s="40">
        <v>139</v>
      </c>
      <c r="V24" s="41">
        <v>133</v>
      </c>
      <c r="W24" s="8">
        <f t="shared" si="4"/>
        <v>272</v>
      </c>
      <c r="X24" s="17"/>
      <c r="Y24" s="10">
        <f t="shared" si="5"/>
        <v>798</v>
      </c>
      <c r="Z24" s="6">
        <v>798</v>
      </c>
    </row>
    <row r="25" spans="1:26">
      <c r="A25" s="69">
        <v>23</v>
      </c>
      <c r="B25" s="45" t="s">
        <v>42</v>
      </c>
      <c r="C25" s="45">
        <v>60</v>
      </c>
      <c r="D25" s="46" t="s">
        <v>27</v>
      </c>
      <c r="E25" s="47">
        <v>132</v>
      </c>
      <c r="F25" s="48">
        <v>120</v>
      </c>
      <c r="G25" s="49">
        <f t="shared" si="0"/>
        <v>252</v>
      </c>
      <c r="H25" s="50"/>
      <c r="I25" s="47">
        <v>137</v>
      </c>
      <c r="J25" s="48">
        <v>123</v>
      </c>
      <c r="K25" s="49">
        <f t="shared" si="1"/>
        <v>260</v>
      </c>
      <c r="L25" s="50"/>
      <c r="M25" s="47">
        <v>139</v>
      </c>
      <c r="N25" s="48">
        <v>125</v>
      </c>
      <c r="O25" s="49">
        <f t="shared" si="2"/>
        <v>264</v>
      </c>
      <c r="P25" s="50"/>
      <c r="Q25" s="47">
        <v>139</v>
      </c>
      <c r="R25" s="48">
        <v>125</v>
      </c>
      <c r="S25" s="49">
        <f t="shared" si="3"/>
        <v>264</v>
      </c>
      <c r="T25" s="50"/>
      <c r="U25" s="47">
        <v>140</v>
      </c>
      <c r="V25" s="48">
        <v>129</v>
      </c>
      <c r="W25" s="49">
        <f t="shared" si="4"/>
        <v>269</v>
      </c>
      <c r="X25" s="50"/>
      <c r="Y25" s="51">
        <f t="shared" si="5"/>
        <v>1309</v>
      </c>
      <c r="Z25" s="51">
        <f>264+264+269</f>
        <v>797</v>
      </c>
    </row>
    <row r="26" spans="1:26">
      <c r="A26" s="69">
        <v>24</v>
      </c>
      <c r="B26" s="39" t="s">
        <v>43</v>
      </c>
      <c r="C26" s="39">
        <v>70</v>
      </c>
      <c r="D26" s="13" t="s">
        <v>34</v>
      </c>
      <c r="E26" s="40">
        <v>138</v>
      </c>
      <c r="F26" s="41">
        <v>124</v>
      </c>
      <c r="G26" s="8">
        <f t="shared" si="0"/>
        <v>262</v>
      </c>
      <c r="H26" s="17"/>
      <c r="I26" s="40">
        <v>142</v>
      </c>
      <c r="J26" s="41">
        <v>121</v>
      </c>
      <c r="K26" s="8">
        <f t="shared" si="1"/>
        <v>263</v>
      </c>
      <c r="L26" s="17"/>
      <c r="M26" s="40">
        <v>143</v>
      </c>
      <c r="N26" s="41">
        <v>120</v>
      </c>
      <c r="O26" s="8">
        <f t="shared" si="2"/>
        <v>263</v>
      </c>
      <c r="P26" s="17"/>
      <c r="Q26" s="40">
        <v>0</v>
      </c>
      <c r="R26" s="41">
        <v>0</v>
      </c>
      <c r="S26" s="8">
        <f t="shared" si="3"/>
        <v>0</v>
      </c>
      <c r="T26" s="17"/>
      <c r="U26" s="40">
        <v>144</v>
      </c>
      <c r="V26" s="41">
        <v>126</v>
      </c>
      <c r="W26" s="8">
        <f t="shared" si="4"/>
        <v>270</v>
      </c>
      <c r="X26" s="17"/>
      <c r="Y26" s="10">
        <f t="shared" si="5"/>
        <v>1058</v>
      </c>
      <c r="Z26" s="6">
        <f>263+263+270</f>
        <v>796</v>
      </c>
    </row>
    <row r="27" spans="1:26">
      <c r="A27" s="69">
        <v>25</v>
      </c>
      <c r="B27" s="45" t="s">
        <v>44</v>
      </c>
      <c r="C27" s="45">
        <v>49</v>
      </c>
      <c r="D27" s="46" t="s">
        <v>27</v>
      </c>
      <c r="E27" s="47">
        <v>135</v>
      </c>
      <c r="F27" s="48">
        <v>110</v>
      </c>
      <c r="G27" s="49">
        <f t="shared" si="0"/>
        <v>245</v>
      </c>
      <c r="H27" s="50"/>
      <c r="I27" s="47">
        <v>137</v>
      </c>
      <c r="J27" s="48">
        <v>127</v>
      </c>
      <c r="K27" s="49">
        <f t="shared" si="1"/>
        <v>264</v>
      </c>
      <c r="L27" s="50"/>
      <c r="M27" s="47">
        <v>141</v>
      </c>
      <c r="N27" s="48">
        <v>126</v>
      </c>
      <c r="O27" s="49">
        <f t="shared" si="2"/>
        <v>267</v>
      </c>
      <c r="P27" s="50"/>
      <c r="Q27" s="47">
        <v>138</v>
      </c>
      <c r="R27" s="48">
        <v>103</v>
      </c>
      <c r="S27" s="49">
        <f t="shared" si="3"/>
        <v>241</v>
      </c>
      <c r="T27" s="50"/>
      <c r="U27" s="47">
        <v>142</v>
      </c>
      <c r="V27" s="48">
        <v>122</v>
      </c>
      <c r="W27" s="49">
        <f t="shared" si="4"/>
        <v>264</v>
      </c>
      <c r="X27" s="50"/>
      <c r="Y27" s="51">
        <f t="shared" si="5"/>
        <v>1281</v>
      </c>
      <c r="Z27" s="51">
        <f>267+264+264</f>
        <v>795</v>
      </c>
    </row>
    <row r="28" spans="1:26">
      <c r="A28" s="69">
        <v>26</v>
      </c>
      <c r="B28" s="39" t="s">
        <v>45</v>
      </c>
      <c r="C28" s="39">
        <v>51</v>
      </c>
      <c r="D28" s="13" t="s">
        <v>15</v>
      </c>
      <c r="E28" s="40">
        <v>140</v>
      </c>
      <c r="F28" s="41">
        <v>117</v>
      </c>
      <c r="G28" s="8">
        <f t="shared" si="0"/>
        <v>257</v>
      </c>
      <c r="H28" s="17"/>
      <c r="I28" s="40">
        <v>136</v>
      </c>
      <c r="J28" s="41">
        <v>124</v>
      </c>
      <c r="K28" s="8">
        <f t="shared" si="1"/>
        <v>260</v>
      </c>
      <c r="L28" s="17"/>
      <c r="M28" s="40">
        <v>138</v>
      </c>
      <c r="N28" s="41">
        <v>131</v>
      </c>
      <c r="O28" s="8">
        <f t="shared" si="2"/>
        <v>269</v>
      </c>
      <c r="P28" s="17"/>
      <c r="Q28" s="40">
        <v>140</v>
      </c>
      <c r="R28" s="41">
        <v>116</v>
      </c>
      <c r="S28" s="8">
        <f t="shared" si="3"/>
        <v>256</v>
      </c>
      <c r="T28" s="17"/>
      <c r="U28" s="40">
        <v>139</v>
      </c>
      <c r="V28" s="41">
        <v>122</v>
      </c>
      <c r="W28" s="8">
        <f t="shared" si="4"/>
        <v>261</v>
      </c>
      <c r="X28" s="17"/>
      <c r="Y28" s="10">
        <f t="shared" si="5"/>
        <v>1303</v>
      </c>
      <c r="Z28" s="6">
        <f>269+260+261</f>
        <v>790</v>
      </c>
    </row>
    <row r="29" spans="1:26">
      <c r="A29" s="69">
        <v>27</v>
      </c>
      <c r="B29" s="39" t="s">
        <v>46</v>
      </c>
      <c r="C29" s="39">
        <v>90</v>
      </c>
      <c r="D29" s="13" t="s">
        <v>15</v>
      </c>
      <c r="E29" s="40">
        <v>133</v>
      </c>
      <c r="F29" s="41">
        <v>112</v>
      </c>
      <c r="G29" s="8">
        <f t="shared" si="0"/>
        <v>245</v>
      </c>
      <c r="H29" s="17"/>
      <c r="I29" s="40">
        <v>143</v>
      </c>
      <c r="J29" s="41">
        <v>125</v>
      </c>
      <c r="K29" s="8">
        <f t="shared" si="1"/>
        <v>268</v>
      </c>
      <c r="L29" s="17"/>
      <c r="M29" s="40">
        <v>142</v>
      </c>
      <c r="N29" s="41">
        <v>118</v>
      </c>
      <c r="O29" s="8">
        <f t="shared" si="2"/>
        <v>260</v>
      </c>
      <c r="P29" s="17"/>
      <c r="Q29" s="40">
        <v>0</v>
      </c>
      <c r="R29" s="41">
        <v>0</v>
      </c>
      <c r="S29" s="8">
        <f t="shared" si="3"/>
        <v>0</v>
      </c>
      <c r="T29" s="17"/>
      <c r="U29" s="40">
        <v>141</v>
      </c>
      <c r="V29" s="41">
        <v>117</v>
      </c>
      <c r="W29" s="8">
        <f t="shared" si="4"/>
        <v>258</v>
      </c>
      <c r="X29" s="17"/>
      <c r="Y29" s="10">
        <f t="shared" si="5"/>
        <v>1031</v>
      </c>
      <c r="Z29" s="6">
        <f>268+260+258</f>
        <v>786</v>
      </c>
    </row>
    <row r="30" spans="1:26">
      <c r="A30" s="69">
        <v>28</v>
      </c>
      <c r="B30" s="45" t="s">
        <v>47</v>
      </c>
      <c r="C30" s="45">
        <v>47</v>
      </c>
      <c r="D30" s="46" t="s">
        <v>27</v>
      </c>
      <c r="E30" s="47">
        <v>140</v>
      </c>
      <c r="F30" s="48">
        <v>119</v>
      </c>
      <c r="G30" s="49">
        <f t="shared" si="0"/>
        <v>259</v>
      </c>
      <c r="H30" s="50"/>
      <c r="I30" s="47">
        <v>132</v>
      </c>
      <c r="J30" s="48">
        <v>113</v>
      </c>
      <c r="K30" s="49">
        <f t="shared" si="1"/>
        <v>245</v>
      </c>
      <c r="L30" s="50"/>
      <c r="M30" s="47">
        <v>140</v>
      </c>
      <c r="N30" s="48">
        <v>127</v>
      </c>
      <c r="O30" s="49">
        <f t="shared" si="2"/>
        <v>267</v>
      </c>
      <c r="P30" s="50"/>
      <c r="Q30" s="47">
        <v>135</v>
      </c>
      <c r="R30" s="48">
        <v>124</v>
      </c>
      <c r="S30" s="49">
        <f t="shared" si="3"/>
        <v>259</v>
      </c>
      <c r="T30" s="50"/>
      <c r="U30" s="47">
        <v>140</v>
      </c>
      <c r="V30" s="48">
        <v>98</v>
      </c>
      <c r="W30" s="49">
        <f t="shared" si="4"/>
        <v>238</v>
      </c>
      <c r="X30" s="50"/>
      <c r="Y30" s="51">
        <f t="shared" si="5"/>
        <v>1268</v>
      </c>
      <c r="Z30" s="51">
        <f>267+259+259</f>
        <v>785</v>
      </c>
    </row>
    <row r="31" spans="1:26">
      <c r="A31" s="69">
        <v>29</v>
      </c>
      <c r="B31" s="39" t="s">
        <v>48</v>
      </c>
      <c r="C31" s="39">
        <v>55</v>
      </c>
      <c r="D31" s="13" t="s">
        <v>19</v>
      </c>
      <c r="E31" s="40">
        <v>137</v>
      </c>
      <c r="F31" s="41">
        <v>116</v>
      </c>
      <c r="G31" s="8">
        <f t="shared" si="0"/>
        <v>253</v>
      </c>
      <c r="H31" s="17"/>
      <c r="I31" s="40">
        <v>138</v>
      </c>
      <c r="J31" s="41">
        <v>125</v>
      </c>
      <c r="K31" s="8">
        <f t="shared" si="1"/>
        <v>263</v>
      </c>
      <c r="L31" s="17"/>
      <c r="M31" s="40">
        <v>142</v>
      </c>
      <c r="N31" s="41">
        <v>124</v>
      </c>
      <c r="O31" s="8">
        <f t="shared" si="2"/>
        <v>266</v>
      </c>
      <c r="P31" s="17"/>
      <c r="Q31" s="23">
        <v>0</v>
      </c>
      <c r="R31" s="24">
        <v>0</v>
      </c>
      <c r="S31" s="8">
        <f t="shared" si="3"/>
        <v>0</v>
      </c>
      <c r="T31" s="17"/>
      <c r="U31" s="23">
        <v>138</v>
      </c>
      <c r="V31" s="24">
        <v>117</v>
      </c>
      <c r="W31" s="8">
        <f t="shared" si="4"/>
        <v>255</v>
      </c>
      <c r="X31" s="17"/>
      <c r="Y31" s="10">
        <f t="shared" si="5"/>
        <v>1037</v>
      </c>
      <c r="Z31" s="6">
        <f>266+263+255</f>
        <v>784</v>
      </c>
    </row>
    <row r="32" spans="1:26">
      <c r="A32" s="69">
        <v>30</v>
      </c>
      <c r="B32" s="39" t="s">
        <v>49</v>
      </c>
      <c r="C32" s="39">
        <v>68</v>
      </c>
      <c r="D32" s="13" t="s">
        <v>19</v>
      </c>
      <c r="E32" s="40">
        <v>140</v>
      </c>
      <c r="F32" s="41">
        <v>125</v>
      </c>
      <c r="G32" s="8">
        <f t="shared" si="0"/>
        <v>265</v>
      </c>
      <c r="H32" s="17"/>
      <c r="I32" s="40">
        <v>142</v>
      </c>
      <c r="J32" s="41">
        <v>113</v>
      </c>
      <c r="K32" s="8">
        <f t="shared" si="1"/>
        <v>255</v>
      </c>
      <c r="L32" s="17"/>
      <c r="M32" s="40">
        <v>0</v>
      </c>
      <c r="N32" s="41">
        <v>0</v>
      </c>
      <c r="O32" s="8">
        <f t="shared" si="2"/>
        <v>0</v>
      </c>
      <c r="P32" s="17"/>
      <c r="Q32" s="23">
        <v>139</v>
      </c>
      <c r="R32" s="24">
        <v>118</v>
      </c>
      <c r="S32" s="8">
        <f t="shared" si="3"/>
        <v>257</v>
      </c>
      <c r="T32" s="17"/>
      <c r="U32" s="23">
        <v>0</v>
      </c>
      <c r="V32" s="24">
        <v>0</v>
      </c>
      <c r="W32" s="8">
        <f t="shared" si="4"/>
        <v>0</v>
      </c>
      <c r="X32" s="17"/>
      <c r="Y32" s="10">
        <f t="shared" si="5"/>
        <v>777</v>
      </c>
      <c r="Z32" s="6">
        <f>265+257+255</f>
        <v>777</v>
      </c>
    </row>
    <row r="33" spans="1:56">
      <c r="A33" s="69">
        <v>31</v>
      </c>
      <c r="B33" s="39" t="s">
        <v>50</v>
      </c>
      <c r="C33" s="39">
        <v>49</v>
      </c>
      <c r="D33" s="13" t="s">
        <v>34</v>
      </c>
      <c r="E33" s="40">
        <v>135</v>
      </c>
      <c r="F33" s="41">
        <v>117</v>
      </c>
      <c r="G33" s="8">
        <f t="shared" si="0"/>
        <v>252</v>
      </c>
      <c r="H33" s="17"/>
      <c r="I33" s="40">
        <v>134</v>
      </c>
      <c r="J33" s="41">
        <v>109</v>
      </c>
      <c r="K33" s="8">
        <f t="shared" si="1"/>
        <v>243</v>
      </c>
      <c r="L33" s="17"/>
      <c r="M33" s="40">
        <v>0</v>
      </c>
      <c r="N33" s="41">
        <v>0</v>
      </c>
      <c r="O33" s="8">
        <f t="shared" si="2"/>
        <v>0</v>
      </c>
      <c r="P33" s="17"/>
      <c r="Q33" s="23">
        <v>142</v>
      </c>
      <c r="R33" s="24">
        <v>113</v>
      </c>
      <c r="S33" s="8">
        <f t="shared" si="3"/>
        <v>255</v>
      </c>
      <c r="T33" s="17"/>
      <c r="U33" s="23">
        <v>141</v>
      </c>
      <c r="V33" s="24">
        <v>124</v>
      </c>
      <c r="W33" s="8">
        <f t="shared" si="4"/>
        <v>265</v>
      </c>
      <c r="X33" s="17"/>
      <c r="Y33" s="10">
        <f t="shared" si="5"/>
        <v>1015</v>
      </c>
      <c r="Z33" s="6">
        <f>255+252+265</f>
        <v>772</v>
      </c>
    </row>
    <row r="34" spans="1:56">
      <c r="A34" s="69">
        <v>32</v>
      </c>
      <c r="B34" s="39" t="s">
        <v>51</v>
      </c>
      <c r="C34" s="39">
        <v>48</v>
      </c>
      <c r="D34" s="13" t="s">
        <v>34</v>
      </c>
      <c r="E34" s="40">
        <v>129</v>
      </c>
      <c r="F34" s="41">
        <v>114</v>
      </c>
      <c r="G34" s="8">
        <f t="shared" si="0"/>
        <v>243</v>
      </c>
      <c r="H34" s="17"/>
      <c r="I34" s="40">
        <v>140</v>
      </c>
      <c r="J34" s="41">
        <v>108</v>
      </c>
      <c r="K34" s="8">
        <f t="shared" si="1"/>
        <v>248</v>
      </c>
      <c r="L34" s="17"/>
      <c r="M34" s="40">
        <v>135</v>
      </c>
      <c r="N34" s="41">
        <v>118</v>
      </c>
      <c r="O34" s="8">
        <f t="shared" si="2"/>
        <v>253</v>
      </c>
      <c r="P34" s="17"/>
      <c r="Q34" s="23">
        <v>131</v>
      </c>
      <c r="R34" s="24">
        <v>111</v>
      </c>
      <c r="S34" s="8">
        <f t="shared" si="3"/>
        <v>242</v>
      </c>
      <c r="T34" s="17"/>
      <c r="U34" s="23">
        <v>138</v>
      </c>
      <c r="V34" s="24">
        <v>124</v>
      </c>
      <c r="W34" s="8">
        <f t="shared" si="4"/>
        <v>262</v>
      </c>
      <c r="X34" s="17"/>
      <c r="Y34" s="10">
        <f t="shared" si="5"/>
        <v>1248</v>
      </c>
      <c r="Z34" s="6">
        <f>253+248+262</f>
        <v>763</v>
      </c>
    </row>
    <row r="35" spans="1:56">
      <c r="A35" s="69">
        <v>33</v>
      </c>
      <c r="B35" s="45" t="s">
        <v>52</v>
      </c>
      <c r="C35" s="45">
        <v>41</v>
      </c>
      <c r="D35" s="46" t="s">
        <v>27</v>
      </c>
      <c r="E35" s="47">
        <v>136</v>
      </c>
      <c r="F35" s="48">
        <v>124</v>
      </c>
      <c r="G35" s="49">
        <f t="shared" ref="G35:G66" si="6">E35+F35</f>
        <v>260</v>
      </c>
      <c r="H35" s="50"/>
      <c r="I35" s="47">
        <v>137</v>
      </c>
      <c r="J35" s="48">
        <v>107</v>
      </c>
      <c r="K35" s="49">
        <f t="shared" ref="K35:K66" si="7">I35+J35</f>
        <v>244</v>
      </c>
      <c r="L35" s="50"/>
      <c r="M35" s="47">
        <v>136</v>
      </c>
      <c r="N35" s="48">
        <v>121</v>
      </c>
      <c r="O35" s="49">
        <f t="shared" ref="O35:O66" si="8">M35+N35</f>
        <v>257</v>
      </c>
      <c r="P35" s="50"/>
      <c r="Q35" s="47">
        <v>0</v>
      </c>
      <c r="R35" s="48">
        <v>0</v>
      </c>
      <c r="S35" s="49">
        <f t="shared" ref="S35:S66" si="9">Q35+R35</f>
        <v>0</v>
      </c>
      <c r="T35" s="50"/>
      <c r="U35" s="47">
        <v>123</v>
      </c>
      <c r="V35" s="48">
        <v>114</v>
      </c>
      <c r="W35" s="49">
        <f t="shared" ref="W35:W66" si="10">U35+V35</f>
        <v>237</v>
      </c>
      <c r="X35" s="50"/>
      <c r="Y35" s="51">
        <f t="shared" ref="Y35:Y69" si="11">E35+F35+I35+J35+M35+N35+Q35+R35+U35+V35</f>
        <v>998</v>
      </c>
      <c r="Z35" s="51">
        <f>260+257+244</f>
        <v>761</v>
      </c>
    </row>
    <row r="36" spans="1:56">
      <c r="A36" s="69">
        <v>34</v>
      </c>
      <c r="B36" s="45" t="s">
        <v>53</v>
      </c>
      <c r="C36" s="45">
        <v>54</v>
      </c>
      <c r="D36" s="53" t="s">
        <v>27</v>
      </c>
      <c r="E36" s="54">
        <v>140</v>
      </c>
      <c r="F36" s="55">
        <v>110</v>
      </c>
      <c r="G36" s="49">
        <f t="shared" si="6"/>
        <v>250</v>
      </c>
      <c r="H36" s="52"/>
      <c r="I36" s="54">
        <v>129</v>
      </c>
      <c r="J36" s="55">
        <v>107</v>
      </c>
      <c r="K36" s="49">
        <f t="shared" si="7"/>
        <v>236</v>
      </c>
      <c r="L36" s="52"/>
      <c r="M36" s="54">
        <v>137</v>
      </c>
      <c r="N36" s="55">
        <v>113</v>
      </c>
      <c r="O36" s="49">
        <f t="shared" si="8"/>
        <v>250</v>
      </c>
      <c r="P36" s="52"/>
      <c r="Q36" s="54">
        <v>134</v>
      </c>
      <c r="R36" s="55">
        <v>116</v>
      </c>
      <c r="S36" s="49">
        <f t="shared" si="9"/>
        <v>250</v>
      </c>
      <c r="T36" s="52"/>
      <c r="U36" s="54">
        <v>136</v>
      </c>
      <c r="V36" s="55">
        <v>110</v>
      </c>
      <c r="W36" s="49">
        <f t="shared" si="10"/>
        <v>246</v>
      </c>
      <c r="X36" s="52"/>
      <c r="Y36" s="51">
        <f t="shared" si="11"/>
        <v>1232</v>
      </c>
      <c r="Z36" s="51">
        <f>250+250+250</f>
        <v>750</v>
      </c>
    </row>
    <row r="37" spans="1:56">
      <c r="A37" s="69">
        <v>35</v>
      </c>
      <c r="B37" s="39" t="s">
        <v>54</v>
      </c>
      <c r="C37" s="39">
        <v>38</v>
      </c>
      <c r="D37" s="13" t="s">
        <v>34</v>
      </c>
      <c r="E37" s="40">
        <v>136</v>
      </c>
      <c r="F37" s="41">
        <v>120</v>
      </c>
      <c r="G37" s="8">
        <f t="shared" si="6"/>
        <v>256</v>
      </c>
      <c r="H37" s="17"/>
      <c r="I37" s="40">
        <v>128</v>
      </c>
      <c r="J37" s="41">
        <v>109</v>
      </c>
      <c r="K37" s="8">
        <f t="shared" si="7"/>
        <v>237</v>
      </c>
      <c r="L37" s="17"/>
      <c r="M37" s="40">
        <v>0</v>
      </c>
      <c r="N37" s="41">
        <v>0</v>
      </c>
      <c r="O37" s="8">
        <f t="shared" si="8"/>
        <v>0</v>
      </c>
      <c r="P37" s="17"/>
      <c r="Q37" s="23">
        <v>122</v>
      </c>
      <c r="R37" s="24">
        <v>103</v>
      </c>
      <c r="S37" s="8">
        <f t="shared" si="9"/>
        <v>225</v>
      </c>
      <c r="T37" s="17"/>
      <c r="U37" s="23">
        <v>138</v>
      </c>
      <c r="V37" s="24">
        <v>116</v>
      </c>
      <c r="W37" s="8">
        <f t="shared" si="10"/>
        <v>254</v>
      </c>
      <c r="X37" s="17"/>
      <c r="Y37" s="10">
        <f t="shared" si="11"/>
        <v>972</v>
      </c>
      <c r="Z37" s="6">
        <f>256+237+254</f>
        <v>747</v>
      </c>
    </row>
    <row r="38" spans="1:56">
      <c r="A38" s="69">
        <v>36</v>
      </c>
      <c r="B38" s="39" t="s">
        <v>55</v>
      </c>
      <c r="C38" s="39">
        <v>68</v>
      </c>
      <c r="D38" s="13" t="s">
        <v>34</v>
      </c>
      <c r="E38" s="40">
        <v>137</v>
      </c>
      <c r="F38" s="41">
        <v>117</v>
      </c>
      <c r="G38" s="8">
        <f t="shared" si="6"/>
        <v>254</v>
      </c>
      <c r="H38" s="17"/>
      <c r="I38" s="40">
        <v>0</v>
      </c>
      <c r="J38" s="41">
        <v>0</v>
      </c>
      <c r="K38" s="8">
        <f t="shared" si="7"/>
        <v>0</v>
      </c>
      <c r="L38" s="17"/>
      <c r="M38" s="40">
        <v>134</v>
      </c>
      <c r="N38" s="41">
        <v>106</v>
      </c>
      <c r="O38" s="8">
        <f t="shared" si="8"/>
        <v>240</v>
      </c>
      <c r="P38" s="17"/>
      <c r="Q38" s="23">
        <v>139</v>
      </c>
      <c r="R38" s="24">
        <v>111</v>
      </c>
      <c r="S38" s="8">
        <f t="shared" si="9"/>
        <v>250</v>
      </c>
      <c r="T38" s="17"/>
      <c r="U38" s="23">
        <v>0</v>
      </c>
      <c r="V38" s="24">
        <v>0</v>
      </c>
      <c r="W38" s="8">
        <f t="shared" si="10"/>
        <v>0</v>
      </c>
      <c r="X38" s="17"/>
      <c r="Y38" s="10">
        <f t="shared" si="11"/>
        <v>744</v>
      </c>
      <c r="Z38" s="6">
        <f>254+250+240</f>
        <v>744</v>
      </c>
    </row>
    <row r="39" spans="1:56">
      <c r="A39" s="69">
        <v>37</v>
      </c>
      <c r="B39" s="45" t="s">
        <v>56</v>
      </c>
      <c r="C39" s="45">
        <v>54</v>
      </c>
      <c r="D39" s="46" t="s">
        <v>27</v>
      </c>
      <c r="E39" s="47">
        <v>138</v>
      </c>
      <c r="F39" s="48">
        <v>118</v>
      </c>
      <c r="G39" s="49">
        <f t="shared" si="6"/>
        <v>256</v>
      </c>
      <c r="H39" s="50"/>
      <c r="I39" s="47">
        <v>122</v>
      </c>
      <c r="J39" s="48">
        <v>81</v>
      </c>
      <c r="K39" s="49">
        <f t="shared" si="7"/>
        <v>203</v>
      </c>
      <c r="L39" s="50"/>
      <c r="M39" s="47">
        <v>129</v>
      </c>
      <c r="N39" s="48">
        <v>122</v>
      </c>
      <c r="O39" s="49">
        <f t="shared" si="8"/>
        <v>251</v>
      </c>
      <c r="P39" s="50"/>
      <c r="Q39" s="47">
        <v>134</v>
      </c>
      <c r="R39" s="48">
        <v>102</v>
      </c>
      <c r="S39" s="49">
        <f t="shared" si="9"/>
        <v>236</v>
      </c>
      <c r="T39" s="50"/>
      <c r="U39" s="47">
        <v>135</v>
      </c>
      <c r="V39" s="48">
        <v>95</v>
      </c>
      <c r="W39" s="49">
        <f t="shared" si="10"/>
        <v>230</v>
      </c>
      <c r="X39" s="50"/>
      <c r="Y39" s="51">
        <f t="shared" si="11"/>
        <v>1176</v>
      </c>
      <c r="Z39" s="51">
        <f>256+251+236</f>
        <v>743</v>
      </c>
    </row>
    <row r="40" spans="1:56">
      <c r="A40" s="69">
        <v>37</v>
      </c>
      <c r="B40" s="39" t="s">
        <v>57</v>
      </c>
      <c r="C40" s="39">
        <v>59</v>
      </c>
      <c r="D40" s="13" t="s">
        <v>25</v>
      </c>
      <c r="E40" s="40">
        <v>0</v>
      </c>
      <c r="F40" s="41">
        <v>0</v>
      </c>
      <c r="G40" s="8">
        <f t="shared" si="6"/>
        <v>0</v>
      </c>
      <c r="H40" s="17"/>
      <c r="I40" s="40">
        <v>138</v>
      </c>
      <c r="J40" s="41">
        <v>134</v>
      </c>
      <c r="K40" s="8">
        <f t="shared" si="7"/>
        <v>272</v>
      </c>
      <c r="L40" s="17"/>
      <c r="M40" s="40">
        <v>0</v>
      </c>
      <c r="N40" s="41">
        <v>0</v>
      </c>
      <c r="O40" s="8">
        <f t="shared" si="8"/>
        <v>0</v>
      </c>
      <c r="P40" s="17"/>
      <c r="Q40" s="23">
        <v>137</v>
      </c>
      <c r="R40" s="24">
        <v>86</v>
      </c>
      <c r="S40" s="8">
        <f t="shared" si="9"/>
        <v>223</v>
      </c>
      <c r="T40" s="17"/>
      <c r="U40" s="23">
        <v>141</v>
      </c>
      <c r="V40" s="24">
        <v>105</v>
      </c>
      <c r="W40" s="8">
        <f t="shared" si="10"/>
        <v>246</v>
      </c>
      <c r="X40" s="17"/>
      <c r="Y40" s="10">
        <f t="shared" si="11"/>
        <v>741</v>
      </c>
      <c r="Z40" s="6">
        <v>741</v>
      </c>
    </row>
    <row r="41" spans="1:56">
      <c r="A41" s="69">
        <v>39</v>
      </c>
      <c r="B41" s="39" t="s">
        <v>58</v>
      </c>
      <c r="C41" s="39">
        <v>63</v>
      </c>
      <c r="D41" s="13" t="s">
        <v>19</v>
      </c>
      <c r="E41" s="40">
        <v>0</v>
      </c>
      <c r="F41" s="41">
        <v>0</v>
      </c>
      <c r="G41" s="8">
        <f t="shared" si="6"/>
        <v>0</v>
      </c>
      <c r="H41" s="17"/>
      <c r="I41" s="40">
        <v>130</v>
      </c>
      <c r="J41" s="41">
        <v>99</v>
      </c>
      <c r="K41" s="8">
        <f t="shared" si="7"/>
        <v>229</v>
      </c>
      <c r="L41" s="17"/>
      <c r="M41" s="40">
        <v>131</v>
      </c>
      <c r="N41" s="41">
        <v>107</v>
      </c>
      <c r="O41" s="8">
        <f t="shared" si="8"/>
        <v>238</v>
      </c>
      <c r="P41" s="17"/>
      <c r="Q41" s="23">
        <v>135</v>
      </c>
      <c r="R41" s="24">
        <v>112</v>
      </c>
      <c r="S41" s="8">
        <f t="shared" si="9"/>
        <v>247</v>
      </c>
      <c r="T41" s="17"/>
      <c r="U41" s="23">
        <v>135</v>
      </c>
      <c r="V41" s="24">
        <v>120</v>
      </c>
      <c r="W41" s="8">
        <f t="shared" si="10"/>
        <v>255</v>
      </c>
      <c r="X41" s="17"/>
      <c r="Y41" s="10">
        <f t="shared" si="11"/>
        <v>969</v>
      </c>
      <c r="Z41" s="6">
        <f>247+238+255</f>
        <v>740</v>
      </c>
    </row>
    <row r="42" spans="1:56">
      <c r="A42" s="69">
        <v>40</v>
      </c>
      <c r="B42" s="39" t="s">
        <v>59</v>
      </c>
      <c r="C42" s="39">
        <v>48</v>
      </c>
      <c r="D42" s="13" t="s">
        <v>19</v>
      </c>
      <c r="E42" s="40">
        <v>0</v>
      </c>
      <c r="F42" s="41">
        <v>0</v>
      </c>
      <c r="G42" s="8">
        <f t="shared" si="6"/>
        <v>0</v>
      </c>
      <c r="H42" s="17"/>
      <c r="I42" s="40">
        <v>141</v>
      </c>
      <c r="J42" s="41">
        <v>104</v>
      </c>
      <c r="K42" s="8">
        <f t="shared" si="7"/>
        <v>245</v>
      </c>
      <c r="L42" s="17"/>
      <c r="M42" s="40">
        <v>135</v>
      </c>
      <c r="N42" s="41">
        <v>115</v>
      </c>
      <c r="O42" s="8">
        <f t="shared" si="8"/>
        <v>250</v>
      </c>
      <c r="P42" s="17"/>
      <c r="Q42" s="23">
        <v>124</v>
      </c>
      <c r="R42" s="24">
        <v>115</v>
      </c>
      <c r="S42" s="8">
        <f t="shared" si="9"/>
        <v>239</v>
      </c>
      <c r="T42" s="17"/>
      <c r="U42" s="23">
        <v>135</v>
      </c>
      <c r="V42" s="24">
        <v>103</v>
      </c>
      <c r="W42" s="8">
        <f t="shared" si="10"/>
        <v>238</v>
      </c>
      <c r="X42" s="17"/>
      <c r="Y42" s="10">
        <f t="shared" si="11"/>
        <v>972</v>
      </c>
      <c r="Z42" s="6">
        <f>250+245+239</f>
        <v>734</v>
      </c>
    </row>
    <row r="43" spans="1:56">
      <c r="A43" s="69">
        <v>41</v>
      </c>
      <c r="B43" s="45" t="s">
        <v>60</v>
      </c>
      <c r="C43" s="45">
        <v>41</v>
      </c>
      <c r="D43" s="46" t="s">
        <v>27</v>
      </c>
      <c r="E43" s="47">
        <v>136</v>
      </c>
      <c r="F43" s="48">
        <v>93</v>
      </c>
      <c r="G43" s="49">
        <f t="shared" si="6"/>
        <v>229</v>
      </c>
      <c r="H43" s="50"/>
      <c r="I43" s="47">
        <v>0</v>
      </c>
      <c r="J43" s="48">
        <v>0</v>
      </c>
      <c r="K43" s="49">
        <f t="shared" si="7"/>
        <v>0</v>
      </c>
      <c r="L43" s="50"/>
      <c r="M43" s="47">
        <v>135</v>
      </c>
      <c r="N43" s="48">
        <v>112</v>
      </c>
      <c r="O43" s="49">
        <f t="shared" si="8"/>
        <v>247</v>
      </c>
      <c r="P43" s="50"/>
      <c r="Q43" s="47">
        <v>136</v>
      </c>
      <c r="R43" s="48">
        <v>116</v>
      </c>
      <c r="S43" s="49">
        <f t="shared" si="9"/>
        <v>252</v>
      </c>
      <c r="T43" s="50"/>
      <c r="U43" s="47">
        <v>0</v>
      </c>
      <c r="V43" s="48">
        <v>0</v>
      </c>
      <c r="W43" s="49">
        <f t="shared" si="10"/>
        <v>0</v>
      </c>
      <c r="X43" s="50"/>
      <c r="Y43" s="51">
        <f t="shared" si="11"/>
        <v>728</v>
      </c>
      <c r="Z43" s="51">
        <f>252+247+229</f>
        <v>728</v>
      </c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</row>
    <row r="44" spans="1:56">
      <c r="A44" s="69">
        <v>42</v>
      </c>
      <c r="B44" s="39" t="s">
        <v>61</v>
      </c>
      <c r="C44" s="39">
        <v>50</v>
      </c>
      <c r="D44" s="13" t="s">
        <v>19</v>
      </c>
      <c r="E44" s="40">
        <v>137</v>
      </c>
      <c r="F44" s="41">
        <v>119</v>
      </c>
      <c r="G44" s="8">
        <f t="shared" si="6"/>
        <v>256</v>
      </c>
      <c r="H44" s="17"/>
      <c r="I44" s="40">
        <v>140</v>
      </c>
      <c r="J44" s="41">
        <v>60</v>
      </c>
      <c r="K44" s="8">
        <f t="shared" si="7"/>
        <v>200</v>
      </c>
      <c r="L44" s="17"/>
      <c r="M44" s="40">
        <v>138</v>
      </c>
      <c r="N44" s="41">
        <v>96</v>
      </c>
      <c r="O44" s="8">
        <f t="shared" si="8"/>
        <v>234</v>
      </c>
      <c r="P44" s="17"/>
      <c r="Q44" s="23">
        <v>0</v>
      </c>
      <c r="R44" s="24">
        <v>0</v>
      </c>
      <c r="S44" s="8">
        <f t="shared" si="9"/>
        <v>0</v>
      </c>
      <c r="T44" s="17"/>
      <c r="U44" s="23">
        <v>0</v>
      </c>
      <c r="V44" s="24">
        <v>0</v>
      </c>
      <c r="W44" s="8">
        <f t="shared" si="10"/>
        <v>0</v>
      </c>
      <c r="X44" s="17"/>
      <c r="Y44" s="10">
        <f t="shared" si="11"/>
        <v>690</v>
      </c>
      <c r="Z44" s="6">
        <f>256+234+200</f>
        <v>690</v>
      </c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</row>
    <row r="45" spans="1:56">
      <c r="A45" s="69">
        <v>43</v>
      </c>
      <c r="B45" s="39" t="s">
        <v>62</v>
      </c>
      <c r="C45" s="39">
        <v>39</v>
      </c>
      <c r="D45" s="13" t="s">
        <v>15</v>
      </c>
      <c r="E45" s="40">
        <v>0</v>
      </c>
      <c r="F45" s="41">
        <v>0</v>
      </c>
      <c r="G45" s="8">
        <f t="shared" si="6"/>
        <v>0</v>
      </c>
      <c r="H45" s="17"/>
      <c r="I45" s="40">
        <v>136</v>
      </c>
      <c r="J45" s="41">
        <v>96</v>
      </c>
      <c r="K45" s="8">
        <f t="shared" si="7"/>
        <v>232</v>
      </c>
      <c r="L45" s="17"/>
      <c r="M45" s="40">
        <v>131</v>
      </c>
      <c r="N45" s="41">
        <v>89</v>
      </c>
      <c r="O45" s="8">
        <f t="shared" si="8"/>
        <v>220</v>
      </c>
      <c r="P45" s="17"/>
      <c r="Q45" s="23">
        <v>140</v>
      </c>
      <c r="R45" s="24">
        <v>98</v>
      </c>
      <c r="S45" s="8">
        <f t="shared" si="9"/>
        <v>238</v>
      </c>
      <c r="T45" s="17"/>
      <c r="U45" s="23">
        <v>0</v>
      </c>
      <c r="V45" s="24">
        <v>0</v>
      </c>
      <c r="W45" s="8">
        <f t="shared" si="10"/>
        <v>0</v>
      </c>
      <c r="X45" s="17"/>
      <c r="Y45" s="10">
        <f t="shared" si="11"/>
        <v>690</v>
      </c>
      <c r="Z45" s="6">
        <f>238+232+220</f>
        <v>690</v>
      </c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1"/>
      <c r="AW45" s="31"/>
      <c r="AX45" s="31"/>
      <c r="AY45" s="31"/>
      <c r="AZ45" s="31"/>
      <c r="BA45" s="31"/>
      <c r="BB45" s="31"/>
      <c r="BC45" s="31"/>
      <c r="BD45" s="31"/>
    </row>
    <row r="46" spans="1:56">
      <c r="A46" s="69">
        <v>44</v>
      </c>
      <c r="B46" s="39" t="s">
        <v>63</v>
      </c>
      <c r="C46" s="39">
        <v>61</v>
      </c>
      <c r="D46" s="13" t="s">
        <v>21</v>
      </c>
      <c r="E46" s="40">
        <v>131</v>
      </c>
      <c r="F46" s="41">
        <v>95</v>
      </c>
      <c r="G46" s="8">
        <f t="shared" si="6"/>
        <v>226</v>
      </c>
      <c r="H46" s="17"/>
      <c r="I46" s="40">
        <v>121</v>
      </c>
      <c r="J46" s="41">
        <v>99</v>
      </c>
      <c r="K46" s="8">
        <f t="shared" si="7"/>
        <v>220</v>
      </c>
      <c r="L46" s="17"/>
      <c r="M46" s="40">
        <v>127</v>
      </c>
      <c r="N46" s="41">
        <v>104</v>
      </c>
      <c r="O46" s="8">
        <f t="shared" si="8"/>
        <v>231</v>
      </c>
      <c r="P46" s="17"/>
      <c r="Q46" s="23">
        <v>0</v>
      </c>
      <c r="R46" s="24">
        <v>0</v>
      </c>
      <c r="S46" s="8">
        <f t="shared" si="9"/>
        <v>0</v>
      </c>
      <c r="T46" s="17"/>
      <c r="U46" s="23">
        <v>0</v>
      </c>
      <c r="V46" s="24">
        <v>0</v>
      </c>
      <c r="W46" s="8">
        <f t="shared" si="10"/>
        <v>0</v>
      </c>
      <c r="X46" s="17"/>
      <c r="Y46" s="10">
        <f t="shared" si="11"/>
        <v>677</v>
      </c>
      <c r="Z46" s="6">
        <f>231+226+220</f>
        <v>677</v>
      </c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1"/>
      <c r="AW46" s="31"/>
      <c r="AX46" s="31"/>
      <c r="AY46" s="31"/>
      <c r="AZ46" s="31"/>
      <c r="BA46" s="31"/>
      <c r="BB46" s="31"/>
      <c r="BC46" s="31"/>
      <c r="BD46" s="31"/>
    </row>
    <row r="47" spans="1:56">
      <c r="A47" s="69">
        <v>45</v>
      </c>
      <c r="B47" s="39" t="s">
        <v>64</v>
      </c>
      <c r="C47" s="39">
        <v>45</v>
      </c>
      <c r="D47" s="13" t="s">
        <v>19</v>
      </c>
      <c r="E47" s="40">
        <v>0</v>
      </c>
      <c r="F47" s="41">
        <v>0</v>
      </c>
      <c r="G47" s="8">
        <f t="shared" si="6"/>
        <v>0</v>
      </c>
      <c r="H47" s="17"/>
      <c r="I47" s="40">
        <v>117</v>
      </c>
      <c r="J47" s="41">
        <v>97</v>
      </c>
      <c r="K47" s="8">
        <f t="shared" si="7"/>
        <v>214</v>
      </c>
      <c r="L47" s="17"/>
      <c r="M47" s="40">
        <v>111</v>
      </c>
      <c r="N47" s="41">
        <v>89</v>
      </c>
      <c r="O47" s="8">
        <f t="shared" si="8"/>
        <v>200</v>
      </c>
      <c r="P47" s="17"/>
      <c r="Q47" s="23">
        <v>112</v>
      </c>
      <c r="R47" s="24">
        <v>68</v>
      </c>
      <c r="S47" s="8">
        <f t="shared" si="9"/>
        <v>180</v>
      </c>
      <c r="T47" s="17"/>
      <c r="U47" s="23">
        <v>115</v>
      </c>
      <c r="V47" s="24">
        <v>95</v>
      </c>
      <c r="W47" s="8">
        <f t="shared" si="10"/>
        <v>210</v>
      </c>
      <c r="X47" s="17"/>
      <c r="Y47" s="10">
        <f t="shared" si="11"/>
        <v>804</v>
      </c>
      <c r="Z47" s="6">
        <f>214+200+210</f>
        <v>624</v>
      </c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1"/>
      <c r="AW47" s="31"/>
      <c r="AX47" s="31"/>
      <c r="AY47" s="31"/>
      <c r="AZ47" s="31"/>
      <c r="BA47" s="31"/>
      <c r="BB47" s="31"/>
      <c r="BC47" s="31"/>
      <c r="BD47" s="31"/>
    </row>
    <row r="48" spans="1:56" s="11" customFormat="1">
      <c r="A48" s="69">
        <v>46</v>
      </c>
      <c r="B48" s="45" t="s">
        <v>65</v>
      </c>
      <c r="C48" s="45">
        <v>74</v>
      </c>
      <c r="D48" s="46" t="s">
        <v>27</v>
      </c>
      <c r="E48" s="47">
        <v>0</v>
      </c>
      <c r="F48" s="48">
        <v>0</v>
      </c>
      <c r="G48" s="49">
        <f t="shared" si="6"/>
        <v>0</v>
      </c>
      <c r="H48" s="50"/>
      <c r="I48" s="47">
        <v>93</v>
      </c>
      <c r="J48" s="48">
        <v>66</v>
      </c>
      <c r="K48" s="49">
        <f t="shared" si="7"/>
        <v>159</v>
      </c>
      <c r="L48" s="50"/>
      <c r="M48" s="47">
        <v>0</v>
      </c>
      <c r="N48" s="48">
        <v>0</v>
      </c>
      <c r="O48" s="49">
        <f t="shared" si="8"/>
        <v>0</v>
      </c>
      <c r="P48" s="50"/>
      <c r="Q48" s="47">
        <v>119</v>
      </c>
      <c r="R48" s="48">
        <v>87</v>
      </c>
      <c r="S48" s="49">
        <f t="shared" si="9"/>
        <v>206</v>
      </c>
      <c r="T48" s="50"/>
      <c r="U48" s="47">
        <v>125</v>
      </c>
      <c r="V48" s="48">
        <v>96</v>
      </c>
      <c r="W48" s="49">
        <f t="shared" si="10"/>
        <v>221</v>
      </c>
      <c r="X48" s="50"/>
      <c r="Y48" s="51">
        <f t="shared" si="11"/>
        <v>586</v>
      </c>
      <c r="Z48" s="51">
        <v>586</v>
      </c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18"/>
      <c r="AW48" s="18"/>
      <c r="AX48" s="18"/>
      <c r="AY48" s="18"/>
      <c r="AZ48" s="18"/>
      <c r="BA48" s="18"/>
      <c r="BB48" s="18"/>
      <c r="BC48" s="18"/>
      <c r="BD48" s="18"/>
    </row>
    <row r="49" spans="1:56" s="11" customFormat="1">
      <c r="A49" s="69">
        <v>47</v>
      </c>
      <c r="B49" s="39" t="s">
        <v>66</v>
      </c>
      <c r="C49" s="39">
        <v>58</v>
      </c>
      <c r="D49" s="13" t="s">
        <v>15</v>
      </c>
      <c r="E49" s="40">
        <v>0</v>
      </c>
      <c r="F49" s="41">
        <v>0</v>
      </c>
      <c r="G49" s="8">
        <f t="shared" si="6"/>
        <v>0</v>
      </c>
      <c r="H49" s="17"/>
      <c r="I49" s="40">
        <v>0</v>
      </c>
      <c r="J49" s="41">
        <v>0</v>
      </c>
      <c r="K49" s="8">
        <f t="shared" si="7"/>
        <v>0</v>
      </c>
      <c r="L49" s="17"/>
      <c r="M49" s="40">
        <v>0</v>
      </c>
      <c r="N49" s="41">
        <v>0</v>
      </c>
      <c r="O49" s="8">
        <f t="shared" si="8"/>
        <v>0</v>
      </c>
      <c r="P49" s="17"/>
      <c r="Q49" s="40">
        <v>146</v>
      </c>
      <c r="R49" s="24">
        <v>135</v>
      </c>
      <c r="S49" s="8">
        <f t="shared" si="9"/>
        <v>281</v>
      </c>
      <c r="T49" s="17"/>
      <c r="U49" s="40">
        <v>148</v>
      </c>
      <c r="V49" s="24">
        <v>136</v>
      </c>
      <c r="W49" s="8">
        <f t="shared" si="10"/>
        <v>284</v>
      </c>
      <c r="X49" s="17"/>
      <c r="Y49" s="10">
        <f t="shared" si="11"/>
        <v>565</v>
      </c>
      <c r="Z49" s="6">
        <v>565</v>
      </c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18"/>
      <c r="AW49" s="18"/>
      <c r="AX49" s="18"/>
      <c r="AY49" s="18"/>
      <c r="AZ49" s="18"/>
      <c r="BA49" s="18"/>
      <c r="BB49" s="18"/>
      <c r="BC49" s="18"/>
      <c r="BD49" s="18"/>
    </row>
    <row r="50" spans="1:56">
      <c r="A50" s="69">
        <v>48</v>
      </c>
      <c r="B50" s="39" t="s">
        <v>67</v>
      </c>
      <c r="C50" s="39">
        <v>79</v>
      </c>
      <c r="D50" s="13" t="s">
        <v>15</v>
      </c>
      <c r="E50" s="40">
        <v>144</v>
      </c>
      <c r="F50" s="41">
        <v>133</v>
      </c>
      <c r="G50" s="8">
        <f t="shared" si="6"/>
        <v>277</v>
      </c>
      <c r="H50" s="17"/>
      <c r="I50" s="40">
        <v>143</v>
      </c>
      <c r="J50" s="41">
        <v>130</v>
      </c>
      <c r="K50" s="8">
        <f t="shared" si="7"/>
        <v>273</v>
      </c>
      <c r="L50" s="17"/>
      <c r="M50" s="40">
        <v>0</v>
      </c>
      <c r="N50" s="41">
        <v>0</v>
      </c>
      <c r="O50" s="8">
        <f t="shared" si="8"/>
        <v>0</v>
      </c>
      <c r="P50" s="17"/>
      <c r="Q50" s="40">
        <v>0</v>
      </c>
      <c r="R50" s="24">
        <v>0</v>
      </c>
      <c r="S50" s="8">
        <f t="shared" si="9"/>
        <v>0</v>
      </c>
      <c r="T50" s="17"/>
      <c r="U50" s="23">
        <v>0</v>
      </c>
      <c r="V50" s="24">
        <v>0</v>
      </c>
      <c r="W50" s="8">
        <f t="shared" si="10"/>
        <v>0</v>
      </c>
      <c r="X50" s="17"/>
      <c r="Y50" s="10">
        <f t="shared" si="11"/>
        <v>550</v>
      </c>
      <c r="Z50" s="6">
        <v>550</v>
      </c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1"/>
      <c r="AW50" s="31"/>
      <c r="AX50" s="31"/>
      <c r="AY50" s="31"/>
      <c r="AZ50" s="31"/>
      <c r="BA50" s="31"/>
      <c r="BB50" s="31"/>
      <c r="BC50" s="31"/>
      <c r="BD50" s="31"/>
    </row>
    <row r="51" spans="1:56">
      <c r="A51" s="69">
        <v>49</v>
      </c>
      <c r="B51" s="39" t="s">
        <v>68</v>
      </c>
      <c r="C51" s="39">
        <v>71</v>
      </c>
      <c r="D51" s="13" t="s">
        <v>15</v>
      </c>
      <c r="E51" s="40">
        <v>0</v>
      </c>
      <c r="F51" s="41">
        <v>0</v>
      </c>
      <c r="G51" s="8">
        <f t="shared" si="6"/>
        <v>0</v>
      </c>
      <c r="H51" s="17"/>
      <c r="I51" s="40">
        <v>147</v>
      </c>
      <c r="J51" s="41">
        <v>109</v>
      </c>
      <c r="K51" s="8">
        <f t="shared" si="7"/>
        <v>256</v>
      </c>
      <c r="L51" s="17"/>
      <c r="M51" s="40">
        <v>0</v>
      </c>
      <c r="N51" s="41">
        <v>0</v>
      </c>
      <c r="O51" s="8">
        <f t="shared" si="8"/>
        <v>0</v>
      </c>
      <c r="P51" s="17"/>
      <c r="Q51" s="40">
        <v>142</v>
      </c>
      <c r="R51" s="24">
        <v>135</v>
      </c>
      <c r="S51" s="8">
        <f t="shared" si="9"/>
        <v>277</v>
      </c>
      <c r="T51" s="17"/>
      <c r="U51" s="23">
        <v>0</v>
      </c>
      <c r="V51" s="24">
        <v>0</v>
      </c>
      <c r="W51" s="8">
        <f t="shared" si="10"/>
        <v>0</v>
      </c>
      <c r="X51" s="17"/>
      <c r="Y51" s="10">
        <f t="shared" si="11"/>
        <v>533</v>
      </c>
      <c r="Z51" s="6">
        <v>533</v>
      </c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1"/>
      <c r="AW51" s="31"/>
      <c r="AX51" s="31"/>
      <c r="AY51" s="31"/>
      <c r="AZ51" s="31"/>
      <c r="BA51" s="31"/>
      <c r="BB51" s="31"/>
      <c r="BC51" s="31"/>
      <c r="BD51" s="31"/>
    </row>
    <row r="52" spans="1:56">
      <c r="A52" s="69">
        <v>50</v>
      </c>
      <c r="B52" s="45" t="s">
        <v>69</v>
      </c>
      <c r="C52" s="45">
        <v>64</v>
      </c>
      <c r="D52" s="46" t="s">
        <v>27</v>
      </c>
      <c r="E52" s="47">
        <v>140</v>
      </c>
      <c r="F52" s="48">
        <v>129</v>
      </c>
      <c r="G52" s="49">
        <f t="shared" si="6"/>
        <v>269</v>
      </c>
      <c r="H52" s="50"/>
      <c r="I52" s="47">
        <v>0</v>
      </c>
      <c r="J52" s="48">
        <v>0</v>
      </c>
      <c r="K52" s="49">
        <f t="shared" si="7"/>
        <v>0</v>
      </c>
      <c r="L52" s="50"/>
      <c r="M52" s="47">
        <v>0</v>
      </c>
      <c r="N52" s="48">
        <v>0</v>
      </c>
      <c r="O52" s="49">
        <f t="shared" si="8"/>
        <v>0</v>
      </c>
      <c r="P52" s="50"/>
      <c r="Q52" s="47">
        <v>140</v>
      </c>
      <c r="R52" s="48">
        <v>115</v>
      </c>
      <c r="S52" s="49">
        <f t="shared" si="9"/>
        <v>255</v>
      </c>
      <c r="T52" s="50"/>
      <c r="U52" s="47">
        <v>0</v>
      </c>
      <c r="V52" s="48">
        <v>0</v>
      </c>
      <c r="W52" s="49">
        <f t="shared" si="10"/>
        <v>0</v>
      </c>
      <c r="X52" s="50"/>
      <c r="Y52" s="51">
        <f t="shared" si="11"/>
        <v>524</v>
      </c>
      <c r="Z52" s="51">
        <v>524</v>
      </c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1"/>
      <c r="AW52" s="31"/>
      <c r="AX52" s="31"/>
      <c r="AY52" s="31"/>
      <c r="AZ52" s="31"/>
      <c r="BA52" s="31"/>
      <c r="BB52" s="31"/>
      <c r="BC52" s="31"/>
      <c r="BD52" s="31"/>
    </row>
    <row r="53" spans="1:56" s="30" customFormat="1">
      <c r="A53" s="69">
        <v>51</v>
      </c>
      <c r="B53" s="39" t="s">
        <v>70</v>
      </c>
      <c r="C53" s="39">
        <v>78</v>
      </c>
      <c r="D53" s="13" t="s">
        <v>15</v>
      </c>
      <c r="E53" s="40">
        <v>139</v>
      </c>
      <c r="F53" s="41">
        <v>123</v>
      </c>
      <c r="G53" s="8">
        <f t="shared" si="6"/>
        <v>262</v>
      </c>
      <c r="H53" s="17"/>
      <c r="I53" s="40">
        <v>0</v>
      </c>
      <c r="J53" s="41">
        <v>0</v>
      </c>
      <c r="K53" s="8">
        <f t="shared" si="7"/>
        <v>0</v>
      </c>
      <c r="L53" s="17"/>
      <c r="M53" s="40">
        <v>0</v>
      </c>
      <c r="N53" s="41">
        <v>0</v>
      </c>
      <c r="O53" s="8">
        <f t="shared" si="8"/>
        <v>0</v>
      </c>
      <c r="P53" s="17"/>
      <c r="Q53" s="40">
        <v>0</v>
      </c>
      <c r="R53" s="24">
        <v>0</v>
      </c>
      <c r="S53" s="8">
        <f t="shared" si="9"/>
        <v>0</v>
      </c>
      <c r="T53" s="17"/>
      <c r="U53" s="23">
        <v>128</v>
      </c>
      <c r="V53" s="24">
        <v>96</v>
      </c>
      <c r="W53" s="8">
        <f t="shared" si="10"/>
        <v>224</v>
      </c>
      <c r="X53" s="17"/>
      <c r="Y53" s="10">
        <f t="shared" si="11"/>
        <v>486</v>
      </c>
      <c r="Z53" s="6">
        <v>486</v>
      </c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2"/>
      <c r="AW53" s="32"/>
      <c r="AX53" s="32"/>
      <c r="AY53" s="32"/>
      <c r="AZ53" s="32"/>
      <c r="BA53" s="32"/>
      <c r="BB53" s="32"/>
      <c r="BC53" s="32"/>
      <c r="BD53" s="32"/>
    </row>
    <row r="54" spans="1:56">
      <c r="A54" s="69">
        <v>52</v>
      </c>
      <c r="B54" s="39" t="s">
        <v>71</v>
      </c>
      <c r="C54" s="39">
        <v>61</v>
      </c>
      <c r="D54" s="13" t="s">
        <v>25</v>
      </c>
      <c r="E54" s="40">
        <v>0</v>
      </c>
      <c r="F54" s="41">
        <v>0</v>
      </c>
      <c r="G54" s="8">
        <f t="shared" si="6"/>
        <v>0</v>
      </c>
      <c r="H54" s="17"/>
      <c r="I54" s="40">
        <v>128</v>
      </c>
      <c r="J54" s="41">
        <v>116</v>
      </c>
      <c r="K54" s="8">
        <f t="shared" si="7"/>
        <v>244</v>
      </c>
      <c r="L54" s="17"/>
      <c r="M54" s="40">
        <v>123</v>
      </c>
      <c r="N54" s="41">
        <v>107</v>
      </c>
      <c r="O54" s="8">
        <f t="shared" si="8"/>
        <v>230</v>
      </c>
      <c r="P54" s="17"/>
      <c r="Q54" s="40">
        <v>0</v>
      </c>
      <c r="R54" s="24">
        <v>0</v>
      </c>
      <c r="S54" s="8">
        <f t="shared" si="9"/>
        <v>0</v>
      </c>
      <c r="T54" s="17"/>
      <c r="U54" s="23">
        <v>0</v>
      </c>
      <c r="V54" s="24">
        <v>0</v>
      </c>
      <c r="W54" s="8">
        <f t="shared" si="10"/>
        <v>0</v>
      </c>
      <c r="X54" s="17"/>
      <c r="Y54" s="10">
        <f t="shared" si="11"/>
        <v>474</v>
      </c>
      <c r="Z54" s="6">
        <v>474</v>
      </c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1"/>
      <c r="AW54" s="31"/>
      <c r="AX54" s="31"/>
      <c r="AY54" s="31"/>
      <c r="AZ54" s="31"/>
      <c r="BA54" s="31"/>
      <c r="BB54" s="31"/>
      <c r="BC54" s="31"/>
      <c r="BD54" s="31"/>
    </row>
    <row r="55" spans="1:56">
      <c r="A55" s="69">
        <v>53</v>
      </c>
      <c r="B55" s="39" t="s">
        <v>72</v>
      </c>
      <c r="C55" s="39">
        <v>49</v>
      </c>
      <c r="D55" s="13" t="s">
        <v>34</v>
      </c>
      <c r="E55" s="40">
        <v>132</v>
      </c>
      <c r="F55" s="41">
        <v>114</v>
      </c>
      <c r="G55" s="8">
        <f t="shared" si="6"/>
        <v>246</v>
      </c>
      <c r="H55" s="17"/>
      <c r="I55" s="40">
        <v>122</v>
      </c>
      <c r="J55" s="41">
        <v>105</v>
      </c>
      <c r="K55" s="8">
        <f t="shared" si="7"/>
        <v>227</v>
      </c>
      <c r="L55" s="17"/>
      <c r="M55" s="40">
        <v>0</v>
      </c>
      <c r="N55" s="41">
        <v>0</v>
      </c>
      <c r="O55" s="8">
        <f t="shared" si="8"/>
        <v>0</v>
      </c>
      <c r="P55" s="17"/>
      <c r="Q55" s="40">
        <v>0</v>
      </c>
      <c r="R55" s="24">
        <v>0</v>
      </c>
      <c r="S55" s="8">
        <f t="shared" si="9"/>
        <v>0</v>
      </c>
      <c r="T55" s="17"/>
      <c r="U55" s="23">
        <v>0</v>
      </c>
      <c r="V55" s="24">
        <v>0</v>
      </c>
      <c r="W55" s="8">
        <f t="shared" si="10"/>
        <v>0</v>
      </c>
      <c r="X55" s="17"/>
      <c r="Y55" s="10">
        <f t="shared" si="11"/>
        <v>473</v>
      </c>
      <c r="Z55" s="6">
        <v>473</v>
      </c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1"/>
      <c r="AW55" s="31"/>
      <c r="AX55" s="31"/>
      <c r="AY55" s="31"/>
      <c r="AZ55" s="31"/>
      <c r="BA55" s="31"/>
      <c r="BB55" s="31"/>
      <c r="BC55" s="31"/>
      <c r="BD55" s="31"/>
    </row>
    <row r="56" spans="1:56">
      <c r="A56" s="69">
        <v>54</v>
      </c>
      <c r="B56" s="39" t="s">
        <v>73</v>
      </c>
      <c r="C56" s="39">
        <v>61</v>
      </c>
      <c r="D56" s="13" t="s">
        <v>25</v>
      </c>
      <c r="E56" s="40">
        <v>0</v>
      </c>
      <c r="F56" s="41">
        <v>0</v>
      </c>
      <c r="G56" s="8">
        <f t="shared" si="6"/>
        <v>0</v>
      </c>
      <c r="H56" s="17"/>
      <c r="I56" s="40">
        <v>130</v>
      </c>
      <c r="J56" s="41">
        <v>97</v>
      </c>
      <c r="K56" s="8">
        <f t="shared" si="7"/>
        <v>227</v>
      </c>
      <c r="L56" s="17"/>
      <c r="M56" s="40">
        <v>0</v>
      </c>
      <c r="N56" s="41">
        <v>0</v>
      </c>
      <c r="O56" s="8">
        <f t="shared" si="8"/>
        <v>0</v>
      </c>
      <c r="P56" s="17"/>
      <c r="Q56" s="40">
        <v>0</v>
      </c>
      <c r="R56" s="24">
        <v>0</v>
      </c>
      <c r="S56" s="8">
        <f t="shared" si="9"/>
        <v>0</v>
      </c>
      <c r="T56" s="17"/>
      <c r="U56" s="23">
        <v>126</v>
      </c>
      <c r="V56" s="24">
        <v>103</v>
      </c>
      <c r="W56" s="8">
        <f t="shared" si="10"/>
        <v>229</v>
      </c>
      <c r="X56" s="17"/>
      <c r="Y56" s="10">
        <f t="shared" si="11"/>
        <v>456</v>
      </c>
      <c r="Z56" s="6">
        <v>456</v>
      </c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1"/>
      <c r="AW56" s="31"/>
      <c r="AX56" s="31"/>
      <c r="AY56" s="31"/>
      <c r="AZ56" s="31"/>
      <c r="BA56" s="31"/>
      <c r="BB56" s="31"/>
      <c r="BC56" s="31"/>
      <c r="BD56" s="31"/>
    </row>
    <row r="57" spans="1:56">
      <c r="A57" s="69">
        <v>55</v>
      </c>
      <c r="B57" s="39" t="s">
        <v>74</v>
      </c>
      <c r="C57" s="39">
        <v>88</v>
      </c>
      <c r="D57" s="13" t="s">
        <v>15</v>
      </c>
      <c r="E57" s="40">
        <v>0</v>
      </c>
      <c r="F57" s="41">
        <v>0</v>
      </c>
      <c r="G57" s="8">
        <f t="shared" si="6"/>
        <v>0</v>
      </c>
      <c r="H57" s="17"/>
      <c r="I57" s="40">
        <v>43</v>
      </c>
      <c r="J57" s="41">
        <v>128</v>
      </c>
      <c r="K57" s="8">
        <f t="shared" si="7"/>
        <v>171</v>
      </c>
      <c r="L57" s="17"/>
      <c r="M57" s="40">
        <v>142</v>
      </c>
      <c r="N57" s="41">
        <v>123</v>
      </c>
      <c r="O57" s="8">
        <f t="shared" si="8"/>
        <v>265</v>
      </c>
      <c r="P57" s="17"/>
      <c r="Q57" s="40">
        <v>0</v>
      </c>
      <c r="R57" s="24">
        <v>0</v>
      </c>
      <c r="S57" s="8">
        <f t="shared" si="9"/>
        <v>0</v>
      </c>
      <c r="T57" s="17"/>
      <c r="U57" s="23">
        <v>0</v>
      </c>
      <c r="V57" s="24">
        <v>0</v>
      </c>
      <c r="W57" s="8">
        <f t="shared" si="10"/>
        <v>0</v>
      </c>
      <c r="X57" s="17"/>
      <c r="Y57" s="10">
        <f t="shared" si="11"/>
        <v>436</v>
      </c>
      <c r="Z57" s="6">
        <v>436</v>
      </c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1"/>
      <c r="AW57" s="31"/>
      <c r="AX57" s="31"/>
      <c r="AY57" s="31"/>
      <c r="AZ57" s="31"/>
      <c r="BA57" s="31"/>
      <c r="BB57" s="31"/>
      <c r="BC57" s="31"/>
      <c r="BD57" s="31"/>
    </row>
    <row r="58" spans="1:56">
      <c r="A58" s="69">
        <v>56</v>
      </c>
      <c r="B58" s="42" t="s">
        <v>75</v>
      </c>
      <c r="C58" s="39">
        <v>54</v>
      </c>
      <c r="D58" s="13" t="s">
        <v>15</v>
      </c>
      <c r="E58" s="40">
        <v>0</v>
      </c>
      <c r="F58" s="41">
        <v>0</v>
      </c>
      <c r="G58" s="8">
        <f t="shared" si="6"/>
        <v>0</v>
      </c>
      <c r="H58" s="17"/>
      <c r="I58" s="40">
        <v>0</v>
      </c>
      <c r="J58" s="41">
        <v>0</v>
      </c>
      <c r="K58" s="8">
        <f t="shared" si="7"/>
        <v>0</v>
      </c>
      <c r="L58" s="17"/>
      <c r="M58" s="40">
        <v>126</v>
      </c>
      <c r="N58" s="41">
        <v>100</v>
      </c>
      <c r="O58" s="8">
        <f t="shared" si="8"/>
        <v>226</v>
      </c>
      <c r="P58" s="17"/>
      <c r="Q58" s="40">
        <v>0</v>
      </c>
      <c r="R58" s="24">
        <v>0</v>
      </c>
      <c r="S58" s="8">
        <f t="shared" si="9"/>
        <v>0</v>
      </c>
      <c r="T58" s="17"/>
      <c r="U58" s="23">
        <v>119</v>
      </c>
      <c r="V58" s="24">
        <v>77</v>
      </c>
      <c r="W58" s="8">
        <f t="shared" si="10"/>
        <v>196</v>
      </c>
      <c r="X58" s="17"/>
      <c r="Y58" s="10">
        <f t="shared" si="11"/>
        <v>422</v>
      </c>
      <c r="Z58" s="6">
        <v>422</v>
      </c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1"/>
      <c r="AW58" s="31"/>
      <c r="AX58" s="31"/>
      <c r="AY58" s="31"/>
      <c r="AZ58" s="31"/>
      <c r="BA58" s="31"/>
      <c r="BB58" s="31"/>
      <c r="BC58" s="31"/>
      <c r="BD58" s="31"/>
    </row>
    <row r="59" spans="1:56">
      <c r="A59" s="69">
        <v>57</v>
      </c>
      <c r="B59" s="39" t="s">
        <v>76</v>
      </c>
      <c r="C59" s="39">
        <v>49</v>
      </c>
      <c r="D59" s="13" t="s">
        <v>77</v>
      </c>
      <c r="E59" s="40">
        <v>0</v>
      </c>
      <c r="F59" s="41">
        <v>0</v>
      </c>
      <c r="G59" s="8">
        <f t="shared" si="6"/>
        <v>0</v>
      </c>
      <c r="H59" s="17"/>
      <c r="I59" s="40">
        <v>0</v>
      </c>
      <c r="J59" s="41">
        <v>0</v>
      </c>
      <c r="K59" s="8">
        <f t="shared" si="7"/>
        <v>0</v>
      </c>
      <c r="L59" s="17"/>
      <c r="M59" s="40">
        <v>0</v>
      </c>
      <c r="N59" s="41">
        <v>0</v>
      </c>
      <c r="O59" s="8">
        <f t="shared" si="8"/>
        <v>0</v>
      </c>
      <c r="P59" s="17"/>
      <c r="Q59" s="40">
        <v>147</v>
      </c>
      <c r="R59" s="24">
        <v>136</v>
      </c>
      <c r="S59" s="8">
        <f t="shared" si="9"/>
        <v>283</v>
      </c>
      <c r="T59" s="17"/>
      <c r="U59" s="23">
        <v>0</v>
      </c>
      <c r="V59" s="24">
        <v>0</v>
      </c>
      <c r="W59" s="8">
        <f t="shared" si="10"/>
        <v>0</v>
      </c>
      <c r="X59" s="17"/>
      <c r="Y59" s="10">
        <f t="shared" si="11"/>
        <v>283</v>
      </c>
      <c r="Z59" s="6">
        <v>283</v>
      </c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1"/>
      <c r="AW59" s="31"/>
      <c r="AX59" s="31"/>
      <c r="AY59" s="31"/>
      <c r="AZ59" s="31"/>
      <c r="BA59" s="31"/>
      <c r="BB59" s="31"/>
      <c r="BC59" s="31"/>
      <c r="BD59" s="31"/>
    </row>
    <row r="60" spans="1:56">
      <c r="A60" s="69">
        <v>58</v>
      </c>
      <c r="B60" s="39" t="s">
        <v>78</v>
      </c>
      <c r="C60" s="39">
        <v>64</v>
      </c>
      <c r="D60" s="13" t="s">
        <v>25</v>
      </c>
      <c r="E60" s="40">
        <v>0</v>
      </c>
      <c r="F60" s="41">
        <v>0</v>
      </c>
      <c r="G60" s="8">
        <f t="shared" si="6"/>
        <v>0</v>
      </c>
      <c r="H60" s="29"/>
      <c r="I60" s="40">
        <v>142</v>
      </c>
      <c r="J60" s="41">
        <v>131</v>
      </c>
      <c r="K60" s="8">
        <f t="shared" si="7"/>
        <v>273</v>
      </c>
      <c r="L60" s="17"/>
      <c r="M60" s="40">
        <v>0</v>
      </c>
      <c r="N60" s="41">
        <v>0</v>
      </c>
      <c r="O60" s="8">
        <f t="shared" si="8"/>
        <v>0</v>
      </c>
      <c r="P60" s="17"/>
      <c r="Q60" s="40">
        <v>0</v>
      </c>
      <c r="R60" s="24">
        <v>0</v>
      </c>
      <c r="S60" s="8">
        <f t="shared" si="9"/>
        <v>0</v>
      </c>
      <c r="T60" s="17"/>
      <c r="U60" s="23">
        <v>0</v>
      </c>
      <c r="V60" s="24">
        <v>0</v>
      </c>
      <c r="W60" s="8">
        <f t="shared" si="10"/>
        <v>0</v>
      </c>
      <c r="X60" s="17"/>
      <c r="Y60" s="10">
        <f t="shared" si="11"/>
        <v>273</v>
      </c>
      <c r="Z60" s="6">
        <v>273</v>
      </c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1"/>
      <c r="AW60" s="31"/>
      <c r="AX60" s="31"/>
      <c r="AY60" s="31"/>
      <c r="AZ60" s="31"/>
      <c r="BA60" s="31"/>
      <c r="BB60" s="31"/>
      <c r="BC60" s="31"/>
      <c r="BD60" s="31"/>
    </row>
    <row r="61" spans="1:56">
      <c r="A61" s="69">
        <v>59</v>
      </c>
      <c r="B61" s="39" t="s">
        <v>79</v>
      </c>
      <c r="C61" s="39">
        <v>46</v>
      </c>
      <c r="D61" s="13" t="s">
        <v>15</v>
      </c>
      <c r="E61" s="40">
        <v>0</v>
      </c>
      <c r="F61" s="41">
        <v>0</v>
      </c>
      <c r="G61" s="8">
        <f t="shared" si="6"/>
        <v>0</v>
      </c>
      <c r="H61" s="17"/>
      <c r="I61" s="40">
        <v>0</v>
      </c>
      <c r="J61" s="41">
        <v>0</v>
      </c>
      <c r="K61" s="8">
        <f t="shared" si="7"/>
        <v>0</v>
      </c>
      <c r="L61" s="17"/>
      <c r="M61" s="40">
        <v>140</v>
      </c>
      <c r="N61" s="41">
        <v>124</v>
      </c>
      <c r="O61" s="8">
        <f t="shared" si="8"/>
        <v>264</v>
      </c>
      <c r="P61" s="17"/>
      <c r="Q61" s="40">
        <v>0</v>
      </c>
      <c r="R61" s="24">
        <v>0</v>
      </c>
      <c r="S61" s="8">
        <f t="shared" si="9"/>
        <v>0</v>
      </c>
      <c r="T61" s="17"/>
      <c r="U61" s="23">
        <v>0</v>
      </c>
      <c r="V61" s="24">
        <v>0</v>
      </c>
      <c r="W61" s="8">
        <f t="shared" si="10"/>
        <v>0</v>
      </c>
      <c r="X61" s="17"/>
      <c r="Y61" s="10">
        <f t="shared" si="11"/>
        <v>264</v>
      </c>
      <c r="Z61" s="6">
        <v>264</v>
      </c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1"/>
      <c r="AW61" s="31"/>
      <c r="AX61" s="31"/>
      <c r="AY61" s="31"/>
      <c r="AZ61" s="31"/>
      <c r="BA61" s="31"/>
      <c r="BB61" s="31"/>
      <c r="BC61" s="31"/>
      <c r="BD61" s="31"/>
    </row>
    <row r="62" spans="1:56">
      <c r="A62" s="69">
        <v>60</v>
      </c>
      <c r="B62" s="39" t="s">
        <v>80</v>
      </c>
      <c r="C62" s="39">
        <v>50</v>
      </c>
      <c r="D62" s="13" t="s">
        <v>15</v>
      </c>
      <c r="E62" s="40">
        <v>140</v>
      </c>
      <c r="F62" s="41">
        <v>123</v>
      </c>
      <c r="G62" s="8">
        <f t="shared" si="6"/>
        <v>263</v>
      </c>
      <c r="H62" s="17"/>
      <c r="I62" s="40">
        <v>0</v>
      </c>
      <c r="J62" s="41">
        <v>0</v>
      </c>
      <c r="K62" s="8">
        <f t="shared" si="7"/>
        <v>0</v>
      </c>
      <c r="L62" s="17"/>
      <c r="M62" s="40">
        <v>0</v>
      </c>
      <c r="N62" s="41">
        <v>0</v>
      </c>
      <c r="O62" s="8">
        <f t="shared" si="8"/>
        <v>0</v>
      </c>
      <c r="P62" s="17"/>
      <c r="Q62" s="40">
        <v>0</v>
      </c>
      <c r="R62" s="24">
        <v>0</v>
      </c>
      <c r="S62" s="8">
        <f t="shared" si="9"/>
        <v>0</v>
      </c>
      <c r="T62" s="17"/>
      <c r="U62" s="23">
        <v>0</v>
      </c>
      <c r="V62" s="24">
        <v>0</v>
      </c>
      <c r="W62" s="8">
        <f t="shared" si="10"/>
        <v>0</v>
      </c>
      <c r="X62" s="17"/>
      <c r="Y62" s="10">
        <f t="shared" si="11"/>
        <v>263</v>
      </c>
      <c r="Z62" s="6">
        <v>263</v>
      </c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1"/>
      <c r="AW62" s="31"/>
      <c r="AX62" s="31"/>
      <c r="AY62" s="31"/>
      <c r="AZ62" s="31"/>
      <c r="BA62" s="31"/>
      <c r="BB62" s="31"/>
      <c r="BC62" s="31"/>
      <c r="BD62" s="31"/>
    </row>
    <row r="63" spans="1:56">
      <c r="A63" s="69">
        <v>61</v>
      </c>
      <c r="B63" s="39" t="s">
        <v>81</v>
      </c>
      <c r="C63" s="39">
        <v>65</v>
      </c>
      <c r="D63" s="13" t="s">
        <v>15</v>
      </c>
      <c r="E63" s="40">
        <v>0</v>
      </c>
      <c r="F63" s="41">
        <v>0</v>
      </c>
      <c r="G63" s="8">
        <f t="shared" si="6"/>
        <v>0</v>
      </c>
      <c r="H63" s="17"/>
      <c r="I63" s="40">
        <v>142</v>
      </c>
      <c r="J63" s="41">
        <v>119</v>
      </c>
      <c r="K63" s="8">
        <f t="shared" si="7"/>
        <v>261</v>
      </c>
      <c r="L63" s="17"/>
      <c r="M63" s="40">
        <v>0</v>
      </c>
      <c r="N63" s="41">
        <v>0</v>
      </c>
      <c r="O63" s="8">
        <f t="shared" si="8"/>
        <v>0</v>
      </c>
      <c r="P63" s="17"/>
      <c r="Q63" s="23">
        <v>0</v>
      </c>
      <c r="R63" s="24">
        <v>0</v>
      </c>
      <c r="S63" s="8">
        <f t="shared" si="9"/>
        <v>0</v>
      </c>
      <c r="T63" s="17"/>
      <c r="U63" s="23">
        <v>0</v>
      </c>
      <c r="V63" s="24">
        <v>0</v>
      </c>
      <c r="W63" s="8">
        <f t="shared" si="10"/>
        <v>0</v>
      </c>
      <c r="X63" s="17"/>
      <c r="Y63" s="10">
        <f t="shared" si="11"/>
        <v>261</v>
      </c>
      <c r="Z63" s="6">
        <v>261</v>
      </c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1"/>
      <c r="AW63" s="31"/>
      <c r="AX63" s="31"/>
      <c r="AY63" s="31"/>
      <c r="AZ63" s="31"/>
      <c r="BA63" s="31"/>
      <c r="BB63" s="31"/>
      <c r="BC63" s="31"/>
      <c r="BD63" s="31"/>
    </row>
    <row r="64" spans="1:56">
      <c r="A64" s="69">
        <v>62</v>
      </c>
      <c r="B64" s="39" t="s">
        <v>82</v>
      </c>
      <c r="C64" s="39">
        <v>51</v>
      </c>
      <c r="D64" s="13" t="s">
        <v>83</v>
      </c>
      <c r="E64" s="40">
        <v>0</v>
      </c>
      <c r="F64" s="41">
        <v>0</v>
      </c>
      <c r="G64" s="8">
        <f t="shared" si="6"/>
        <v>0</v>
      </c>
      <c r="H64" s="17"/>
      <c r="I64" s="40">
        <v>0</v>
      </c>
      <c r="J64" s="41">
        <v>0</v>
      </c>
      <c r="K64" s="8">
        <f t="shared" si="7"/>
        <v>0</v>
      </c>
      <c r="L64" s="17"/>
      <c r="M64" s="40">
        <v>0</v>
      </c>
      <c r="N64" s="41">
        <v>0</v>
      </c>
      <c r="O64" s="8">
        <f t="shared" si="8"/>
        <v>0</v>
      </c>
      <c r="P64" s="17"/>
      <c r="Q64" s="23">
        <v>142</v>
      </c>
      <c r="R64" s="24">
        <v>119</v>
      </c>
      <c r="S64" s="8">
        <f t="shared" si="9"/>
        <v>261</v>
      </c>
      <c r="T64" s="17"/>
      <c r="U64" s="23">
        <v>0</v>
      </c>
      <c r="V64" s="24">
        <v>0</v>
      </c>
      <c r="W64" s="8">
        <f t="shared" si="10"/>
        <v>0</v>
      </c>
      <c r="X64" s="17"/>
      <c r="Y64" s="10">
        <f t="shared" si="11"/>
        <v>261</v>
      </c>
      <c r="Z64" s="6">
        <v>261</v>
      </c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</row>
    <row r="65" spans="1:47">
      <c r="A65" s="69">
        <v>63</v>
      </c>
      <c r="B65" s="39" t="s">
        <v>84</v>
      </c>
      <c r="C65" s="39">
        <v>48</v>
      </c>
      <c r="D65" s="13" t="s">
        <v>34</v>
      </c>
      <c r="E65" s="40">
        <v>0</v>
      </c>
      <c r="F65" s="41">
        <v>0</v>
      </c>
      <c r="G65" s="8">
        <f t="shared" si="6"/>
        <v>0</v>
      </c>
      <c r="H65" s="17"/>
      <c r="I65" s="40">
        <v>0</v>
      </c>
      <c r="J65" s="41">
        <v>0</v>
      </c>
      <c r="K65" s="8">
        <f t="shared" si="7"/>
        <v>0</v>
      </c>
      <c r="L65" s="17"/>
      <c r="M65" s="40">
        <v>0</v>
      </c>
      <c r="N65" s="41">
        <v>0</v>
      </c>
      <c r="O65" s="8">
        <f t="shared" si="8"/>
        <v>0</v>
      </c>
      <c r="P65" s="17"/>
      <c r="Q65" s="23">
        <v>128</v>
      </c>
      <c r="R65" s="24">
        <v>104</v>
      </c>
      <c r="S65" s="8">
        <f t="shared" si="9"/>
        <v>232</v>
      </c>
      <c r="T65" s="17"/>
      <c r="U65" s="23">
        <v>0</v>
      </c>
      <c r="V65" s="24">
        <v>0</v>
      </c>
      <c r="W65" s="8">
        <f t="shared" si="10"/>
        <v>0</v>
      </c>
      <c r="X65" s="17"/>
      <c r="Y65" s="10">
        <f t="shared" si="11"/>
        <v>232</v>
      </c>
      <c r="Z65" s="6">
        <v>232</v>
      </c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</row>
    <row r="66" spans="1:47">
      <c r="A66" s="69">
        <v>64</v>
      </c>
      <c r="B66" s="45" t="s">
        <v>85</v>
      </c>
      <c r="C66" s="45">
        <v>45</v>
      </c>
      <c r="D66" s="46" t="s">
        <v>27</v>
      </c>
      <c r="E66" s="47">
        <v>0</v>
      </c>
      <c r="F66" s="48">
        <v>0</v>
      </c>
      <c r="G66" s="49">
        <f t="shared" si="6"/>
        <v>0</v>
      </c>
      <c r="H66" s="50"/>
      <c r="I66" s="47">
        <v>0</v>
      </c>
      <c r="J66" s="48">
        <v>0</v>
      </c>
      <c r="K66" s="49">
        <f t="shared" si="7"/>
        <v>0</v>
      </c>
      <c r="L66" s="50"/>
      <c r="M66" s="47">
        <v>120</v>
      </c>
      <c r="N66" s="48">
        <v>101</v>
      </c>
      <c r="O66" s="49">
        <f t="shared" si="8"/>
        <v>221</v>
      </c>
      <c r="P66" s="50"/>
      <c r="Q66" s="47">
        <v>0</v>
      </c>
      <c r="R66" s="48">
        <v>0</v>
      </c>
      <c r="S66" s="49">
        <f t="shared" si="9"/>
        <v>0</v>
      </c>
      <c r="T66" s="50"/>
      <c r="U66" s="47">
        <v>0</v>
      </c>
      <c r="V66" s="48">
        <v>0</v>
      </c>
      <c r="W66" s="49">
        <f t="shared" si="10"/>
        <v>0</v>
      </c>
      <c r="X66" s="50"/>
      <c r="Y66" s="51">
        <f t="shared" si="11"/>
        <v>221</v>
      </c>
      <c r="Z66" s="51">
        <v>221</v>
      </c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</row>
    <row r="67" spans="1:47">
      <c r="A67" s="69">
        <v>65</v>
      </c>
      <c r="B67" s="45" t="s">
        <v>86</v>
      </c>
      <c r="C67" s="45">
        <v>47</v>
      </c>
      <c r="D67" s="46" t="s">
        <v>27</v>
      </c>
      <c r="E67" s="47">
        <v>0</v>
      </c>
      <c r="F67" s="48">
        <v>0</v>
      </c>
      <c r="G67" s="49">
        <f t="shared" ref="G67:G69" si="12">E67+F67</f>
        <v>0</v>
      </c>
      <c r="H67" s="50"/>
      <c r="I67" s="47">
        <v>0</v>
      </c>
      <c r="J67" s="48">
        <v>0</v>
      </c>
      <c r="K67" s="49">
        <f t="shared" ref="K67:K69" si="13">I67+J67</f>
        <v>0</v>
      </c>
      <c r="L67" s="50"/>
      <c r="M67" s="47">
        <v>131</v>
      </c>
      <c r="N67" s="48">
        <v>88</v>
      </c>
      <c r="O67" s="49">
        <f t="shared" ref="O67:O69" si="14">M67+N67</f>
        <v>219</v>
      </c>
      <c r="P67" s="50"/>
      <c r="Q67" s="47">
        <v>0</v>
      </c>
      <c r="R67" s="48">
        <v>0</v>
      </c>
      <c r="S67" s="49">
        <f t="shared" ref="S67:S69" si="15">Q67+R67</f>
        <v>0</v>
      </c>
      <c r="T67" s="50"/>
      <c r="U67" s="47">
        <v>0</v>
      </c>
      <c r="V67" s="48">
        <v>0</v>
      </c>
      <c r="W67" s="49">
        <f t="shared" ref="W67:W69" si="16">U67+V67</f>
        <v>0</v>
      </c>
      <c r="X67" s="50"/>
      <c r="Y67" s="51">
        <f t="shared" si="11"/>
        <v>219</v>
      </c>
      <c r="Z67" s="51">
        <v>219</v>
      </c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</row>
    <row r="68" spans="1:47">
      <c r="A68" s="69">
        <v>66</v>
      </c>
      <c r="B68" s="39" t="s">
        <v>87</v>
      </c>
      <c r="C68" s="39">
        <v>36</v>
      </c>
      <c r="D68" s="13" t="s">
        <v>21</v>
      </c>
      <c r="E68" s="40">
        <v>0</v>
      </c>
      <c r="F68" s="41">
        <v>0</v>
      </c>
      <c r="G68" s="8">
        <f t="shared" si="12"/>
        <v>0</v>
      </c>
      <c r="H68" s="17"/>
      <c r="I68" s="40">
        <v>114</v>
      </c>
      <c r="J68" s="41">
        <v>83</v>
      </c>
      <c r="K68" s="8">
        <f t="shared" si="13"/>
        <v>197</v>
      </c>
      <c r="L68" s="17"/>
      <c r="M68" s="40"/>
      <c r="N68" s="41"/>
      <c r="O68" s="8">
        <f t="shared" si="14"/>
        <v>0</v>
      </c>
      <c r="P68" s="17"/>
      <c r="Q68" s="23">
        <v>0</v>
      </c>
      <c r="R68" s="24">
        <v>0</v>
      </c>
      <c r="S68" s="8">
        <f t="shared" si="15"/>
        <v>0</v>
      </c>
      <c r="T68" s="17"/>
      <c r="U68" s="23">
        <v>0</v>
      </c>
      <c r="V68" s="24">
        <v>0</v>
      </c>
      <c r="W68" s="8">
        <f t="shared" si="16"/>
        <v>0</v>
      </c>
      <c r="X68" s="17"/>
      <c r="Y68" s="10">
        <f t="shared" si="11"/>
        <v>197</v>
      </c>
      <c r="Z68" s="6">
        <v>197</v>
      </c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</row>
    <row r="69" spans="1:47" ht="13.5" thickBot="1">
      <c r="A69" s="70">
        <v>67</v>
      </c>
      <c r="B69" s="71" t="s">
        <v>88</v>
      </c>
      <c r="C69" s="71">
        <v>55</v>
      </c>
      <c r="D69" s="72" t="s">
        <v>15</v>
      </c>
      <c r="E69" s="73">
        <v>0</v>
      </c>
      <c r="F69" s="74">
        <v>0</v>
      </c>
      <c r="G69" s="75">
        <f t="shared" si="12"/>
        <v>0</v>
      </c>
      <c r="H69" s="76"/>
      <c r="I69" s="73">
        <v>0</v>
      </c>
      <c r="J69" s="74">
        <v>0</v>
      </c>
      <c r="K69" s="75">
        <f t="shared" si="13"/>
        <v>0</v>
      </c>
      <c r="L69" s="76"/>
      <c r="M69" s="73">
        <v>0</v>
      </c>
      <c r="N69" s="74">
        <v>0</v>
      </c>
      <c r="O69" s="75">
        <f t="shared" si="14"/>
        <v>0</v>
      </c>
      <c r="P69" s="76"/>
      <c r="Q69" s="25">
        <v>104</v>
      </c>
      <c r="R69" s="26">
        <v>63</v>
      </c>
      <c r="S69" s="75">
        <f t="shared" si="15"/>
        <v>167</v>
      </c>
      <c r="T69" s="76"/>
      <c r="U69" s="25">
        <v>0</v>
      </c>
      <c r="V69" s="26">
        <v>0</v>
      </c>
      <c r="W69" s="75">
        <f t="shared" si="16"/>
        <v>0</v>
      </c>
      <c r="X69" s="76"/>
      <c r="Y69" s="77">
        <f t="shared" si="11"/>
        <v>167</v>
      </c>
      <c r="Z69" s="78">
        <v>167</v>
      </c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</row>
    <row r="70" spans="1:47">
      <c r="A70" s="18"/>
      <c r="B70" s="19"/>
      <c r="C70" s="19"/>
      <c r="D70" s="18"/>
      <c r="E70" s="27"/>
      <c r="F70" s="27"/>
      <c r="G70" s="20"/>
      <c r="H70" s="18"/>
      <c r="I70" s="27"/>
      <c r="J70" s="27"/>
      <c r="K70" s="20"/>
      <c r="L70" s="18"/>
      <c r="M70" s="27"/>
      <c r="N70" s="27"/>
      <c r="O70" s="20"/>
      <c r="P70" s="18"/>
      <c r="Q70" s="27"/>
      <c r="R70" s="27"/>
      <c r="S70" s="20"/>
      <c r="T70" s="18"/>
      <c r="U70" s="27"/>
      <c r="V70" s="27"/>
      <c r="W70" s="20"/>
      <c r="X70" s="18"/>
      <c r="Y70" s="20"/>
      <c r="Z70" s="20"/>
    </row>
    <row r="71" spans="1:47">
      <c r="A71" s="18"/>
      <c r="B71" s="19"/>
      <c r="C71" s="19"/>
      <c r="D71" s="18"/>
      <c r="E71" s="27"/>
      <c r="F71" s="27"/>
      <c r="G71" s="20"/>
      <c r="H71" s="18"/>
      <c r="I71" s="27"/>
      <c r="J71" s="27"/>
      <c r="K71" s="20"/>
      <c r="L71" s="18"/>
      <c r="M71" s="27"/>
      <c r="N71" s="27"/>
      <c r="O71" s="20"/>
      <c r="P71" s="18"/>
      <c r="Q71" s="27"/>
      <c r="R71" s="27"/>
      <c r="S71" s="20"/>
      <c r="T71" s="18"/>
      <c r="U71" s="27"/>
      <c r="V71" s="27"/>
      <c r="W71" s="20"/>
      <c r="X71" s="18"/>
      <c r="Y71" s="20"/>
      <c r="Z71" s="20"/>
    </row>
    <row r="72" spans="1:47">
      <c r="A72" s="18"/>
      <c r="B72" s="19"/>
      <c r="C72" s="19"/>
      <c r="D72" s="18"/>
      <c r="E72" s="27"/>
      <c r="F72" s="27"/>
      <c r="G72" s="20"/>
      <c r="H72" s="18"/>
      <c r="I72" s="27"/>
      <c r="J72" s="27"/>
      <c r="K72" s="20"/>
      <c r="L72" s="18"/>
      <c r="M72" s="27"/>
      <c r="N72" s="27"/>
      <c r="O72" s="20"/>
      <c r="P72" s="18"/>
      <c r="Q72" s="27"/>
      <c r="R72" s="27"/>
      <c r="S72" s="20"/>
      <c r="T72" s="18"/>
      <c r="U72" s="27"/>
      <c r="V72" s="27"/>
      <c r="W72" s="20"/>
      <c r="X72" s="18"/>
      <c r="Y72" s="20"/>
      <c r="Z72" s="20"/>
    </row>
    <row r="73" spans="1:47">
      <c r="A73" s="18"/>
      <c r="B73" s="19"/>
      <c r="C73" s="19"/>
      <c r="D73" s="18"/>
      <c r="E73" s="27"/>
      <c r="F73" s="27"/>
      <c r="G73" s="20"/>
      <c r="H73" s="18"/>
      <c r="I73" s="27"/>
      <c r="J73" s="27"/>
      <c r="K73" s="20"/>
      <c r="L73" s="18"/>
      <c r="M73" s="27"/>
      <c r="N73" s="27"/>
      <c r="O73" s="20"/>
      <c r="P73" s="18"/>
      <c r="Q73" s="27"/>
      <c r="R73" s="27"/>
      <c r="S73" s="20"/>
      <c r="T73" s="18"/>
      <c r="U73" s="27"/>
      <c r="V73" s="27"/>
      <c r="W73" s="20"/>
      <c r="X73" s="18"/>
      <c r="Y73" s="20"/>
      <c r="Z73" s="20"/>
    </row>
    <row r="74" spans="1:47">
      <c r="A74" s="18"/>
      <c r="B74" s="19"/>
      <c r="C74" s="19"/>
      <c r="D74" s="18"/>
      <c r="E74" s="27"/>
      <c r="F74" s="27"/>
      <c r="G74" s="20"/>
      <c r="H74" s="18"/>
      <c r="I74" s="27"/>
      <c r="J74" s="27"/>
      <c r="K74" s="20"/>
      <c r="L74" s="18"/>
      <c r="M74" s="27"/>
      <c r="N74" s="27"/>
      <c r="O74" s="20"/>
      <c r="P74" s="18"/>
      <c r="Q74" s="27"/>
      <c r="R74" s="27"/>
      <c r="S74" s="20"/>
      <c r="T74" s="18"/>
      <c r="U74" s="27"/>
      <c r="V74" s="27"/>
      <c r="W74" s="20"/>
      <c r="X74" s="18"/>
      <c r="Y74" s="20"/>
      <c r="Z74" s="20"/>
    </row>
    <row r="75" spans="1:47">
      <c r="A75" s="18"/>
      <c r="B75" s="19"/>
      <c r="C75" s="19"/>
      <c r="D75" s="18"/>
      <c r="E75" s="27"/>
      <c r="F75" s="27"/>
      <c r="G75" s="20"/>
      <c r="H75" s="18"/>
      <c r="I75" s="27"/>
      <c r="J75" s="27"/>
      <c r="K75" s="20"/>
      <c r="L75" s="18"/>
      <c r="M75" s="27"/>
      <c r="N75" s="27"/>
      <c r="O75" s="20"/>
      <c r="P75" s="18"/>
      <c r="Q75" s="27"/>
      <c r="R75" s="27"/>
      <c r="S75" s="20"/>
      <c r="T75" s="18"/>
      <c r="U75" s="27"/>
      <c r="V75" s="27"/>
      <c r="W75" s="20"/>
      <c r="X75" s="18"/>
      <c r="Y75" s="20"/>
      <c r="Z75" s="20"/>
    </row>
    <row r="76" spans="1:47">
      <c r="A76" s="18"/>
      <c r="B76" s="19"/>
      <c r="C76" s="19"/>
      <c r="D76" s="18"/>
      <c r="E76" s="27"/>
      <c r="F76" s="27"/>
      <c r="G76" s="20"/>
      <c r="H76" s="18"/>
      <c r="I76" s="27"/>
      <c r="J76" s="27"/>
      <c r="K76" s="20"/>
      <c r="L76" s="18"/>
      <c r="M76" s="27"/>
      <c r="N76" s="27"/>
      <c r="O76" s="20"/>
      <c r="P76" s="18"/>
      <c r="Q76" s="27"/>
      <c r="R76" s="27"/>
      <c r="S76" s="20"/>
      <c r="T76" s="18"/>
      <c r="U76" s="27"/>
      <c r="V76" s="27"/>
      <c r="W76" s="20"/>
      <c r="X76" s="18"/>
      <c r="Y76" s="20"/>
      <c r="Z76" s="20"/>
    </row>
    <row r="77" spans="1:47">
      <c r="A77" s="18"/>
      <c r="B77" s="19"/>
      <c r="C77" s="19"/>
      <c r="D77" s="18"/>
      <c r="E77" s="27"/>
      <c r="F77" s="27"/>
      <c r="G77" s="20"/>
      <c r="H77" s="18"/>
      <c r="I77" s="27"/>
      <c r="J77" s="27"/>
      <c r="K77" s="20"/>
      <c r="L77" s="18"/>
      <c r="M77" s="27"/>
      <c r="N77" s="27"/>
      <c r="O77" s="20"/>
      <c r="P77" s="18"/>
      <c r="Q77" s="27"/>
      <c r="R77" s="27"/>
      <c r="S77" s="20"/>
      <c r="T77" s="18"/>
      <c r="U77" s="27"/>
      <c r="V77" s="27"/>
      <c r="W77" s="20"/>
      <c r="X77" s="18"/>
      <c r="Y77" s="20"/>
      <c r="Z77" s="20"/>
    </row>
    <row r="78" spans="1:47">
      <c r="A78" s="18"/>
      <c r="B78" s="19"/>
      <c r="C78" s="19"/>
      <c r="D78" s="18"/>
      <c r="E78" s="27"/>
      <c r="F78" s="27"/>
      <c r="G78" s="20"/>
      <c r="H78" s="18"/>
      <c r="I78" s="27"/>
      <c r="J78" s="27"/>
      <c r="K78" s="20"/>
      <c r="L78" s="18"/>
      <c r="M78" s="27"/>
      <c r="N78" s="27"/>
      <c r="O78" s="20"/>
      <c r="P78" s="18"/>
      <c r="Q78" s="27"/>
      <c r="R78" s="27"/>
      <c r="S78" s="20"/>
      <c r="T78" s="18"/>
      <c r="U78" s="27"/>
      <c r="V78" s="27"/>
      <c r="W78" s="20"/>
      <c r="X78" s="18"/>
      <c r="Y78" s="20"/>
      <c r="Z78" s="20"/>
    </row>
    <row r="79" spans="1:47">
      <c r="A79" s="18"/>
      <c r="B79" s="19"/>
      <c r="C79" s="19"/>
      <c r="D79" s="18"/>
      <c r="E79" s="27"/>
      <c r="F79" s="27"/>
      <c r="G79" s="20"/>
      <c r="H79" s="18"/>
      <c r="I79" s="27"/>
      <c r="J79" s="27"/>
      <c r="K79" s="20"/>
      <c r="L79" s="18"/>
      <c r="M79" s="27"/>
      <c r="N79" s="27"/>
      <c r="O79" s="20"/>
      <c r="P79" s="18"/>
      <c r="Q79" s="27"/>
      <c r="R79" s="27"/>
      <c r="S79" s="20"/>
      <c r="T79" s="18"/>
      <c r="U79" s="27"/>
      <c r="V79" s="27"/>
      <c r="W79" s="20"/>
      <c r="X79" s="18"/>
      <c r="Y79" s="20"/>
      <c r="Z79" s="20"/>
    </row>
  </sheetData>
  <mergeCells count="1">
    <mergeCell ref="B1:D1"/>
  </mergeCells>
  <phoneticPr fontId="1" type="noConversion"/>
  <pageMargins left="0.78740157480314965" right="0.78740157480314965" top="0" bottom="0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JSL 2015</vt:lpstr>
    </vt:vector>
  </TitlesOfParts>
  <Company>HOME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JARDA</cp:lastModifiedBy>
  <cp:revision/>
  <dcterms:created xsi:type="dcterms:W3CDTF">2005-08-23T20:29:41Z</dcterms:created>
  <dcterms:modified xsi:type="dcterms:W3CDTF">2016-09-08T04:54:35Z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